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ідкриті дані\"/>
    </mc:Choice>
  </mc:AlternateContent>
  <bookViews>
    <workbookView xWindow="0" yWindow="1545" windowWidth="12000" windowHeight="6420" tabRatio="838"/>
  </bookViews>
  <sheets>
    <sheet name="Фінансовий план КНП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'Фінансовий план КНП'!$48:$49</definedName>
    <definedName name="Заголовки_для_печати_МИ">'[28]1993'!$A$1:$IV$3,'[28]1993'!$A$1:$A$65536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'Фінансовий план КНП'!$A$1:$K$200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G85" i="14" l="1"/>
  <c r="F85" i="14"/>
  <c r="D112" i="14" l="1"/>
  <c r="D107" i="14"/>
  <c r="D196" i="14"/>
  <c r="D104" i="14" l="1"/>
  <c r="H65" i="14"/>
  <c r="D52" i="14" l="1"/>
  <c r="D58" i="14"/>
  <c r="D65" i="14"/>
  <c r="D68" i="14"/>
  <c r="E74" i="14"/>
  <c r="F77" i="14"/>
  <c r="D59" i="14"/>
  <c r="D86" i="14" s="1"/>
  <c r="D74" i="14" l="1"/>
  <c r="D79" i="14" s="1"/>
  <c r="D82" i="14" s="1"/>
  <c r="G107" i="14"/>
  <c r="D85" i="14" l="1"/>
  <c r="E104" i="14" l="1"/>
  <c r="G104" i="14"/>
  <c r="E100" i="14"/>
  <c r="E52" i="14"/>
  <c r="D115" i="14"/>
  <c r="E115" i="14"/>
  <c r="E112" i="14" s="1"/>
  <c r="E130" i="14"/>
  <c r="D138" i="14"/>
  <c r="D156" i="14"/>
  <c r="F195" i="14"/>
  <c r="F157" i="14" l="1"/>
  <c r="F131" i="14" l="1"/>
  <c r="F132" i="14"/>
  <c r="F133" i="14"/>
  <c r="F134" i="14"/>
  <c r="F135" i="14"/>
  <c r="F136" i="14"/>
  <c r="F137" i="14"/>
  <c r="F128" i="14"/>
  <c r="F114" i="14"/>
  <c r="F116" i="14"/>
  <c r="F117" i="14"/>
  <c r="F118" i="14"/>
  <c r="F119" i="14"/>
  <c r="F120" i="14"/>
  <c r="F121" i="14"/>
  <c r="F122" i="14"/>
  <c r="F123" i="14"/>
  <c r="F124" i="14"/>
  <c r="F113" i="14"/>
  <c r="F108" i="14" l="1"/>
  <c r="F109" i="14"/>
  <c r="F110" i="14"/>
  <c r="F111" i="14"/>
  <c r="K193" i="14"/>
  <c r="J88" i="14" l="1"/>
  <c r="I68" i="14" l="1"/>
  <c r="H52" i="14"/>
  <c r="G52" i="14" l="1"/>
  <c r="F53" i="14" l="1"/>
  <c r="F51" i="14" l="1"/>
  <c r="D145" i="14" l="1"/>
  <c r="E145" i="14"/>
  <c r="F145" i="14"/>
  <c r="G145" i="14"/>
  <c r="H145" i="14"/>
  <c r="I145" i="14"/>
  <c r="J145" i="14"/>
  <c r="C145" i="14"/>
  <c r="D140" i="14"/>
  <c r="D150" i="14" s="1"/>
  <c r="E140" i="14"/>
  <c r="E150" i="14" s="1"/>
  <c r="F140" i="14"/>
  <c r="F150" i="14" s="1"/>
  <c r="G140" i="14"/>
  <c r="G150" i="14" s="1"/>
  <c r="H140" i="14"/>
  <c r="H150" i="14" s="1"/>
  <c r="I140" i="14"/>
  <c r="I150" i="14" s="1"/>
  <c r="J140" i="14"/>
  <c r="J150" i="14" s="1"/>
  <c r="C140" i="14"/>
  <c r="C150" i="14" s="1"/>
  <c r="D130" i="14"/>
  <c r="D129" i="14" s="1"/>
  <c r="E129" i="14"/>
  <c r="E138" i="14" s="1"/>
  <c r="G130" i="14"/>
  <c r="H130" i="14"/>
  <c r="H129" i="14" s="1"/>
  <c r="I130" i="14"/>
  <c r="I129" i="14" s="1"/>
  <c r="J130" i="14"/>
  <c r="J129" i="14" s="1"/>
  <c r="C130" i="14"/>
  <c r="C129" i="14" s="1"/>
  <c r="D127" i="14"/>
  <c r="E127" i="14"/>
  <c r="F127" i="14"/>
  <c r="F138" i="14" s="1"/>
  <c r="G127" i="14"/>
  <c r="H127" i="14"/>
  <c r="I127" i="14"/>
  <c r="J127" i="14"/>
  <c r="C127" i="14"/>
  <c r="C138" i="14" s="1"/>
  <c r="E107" i="14"/>
  <c r="E125" i="14" s="1"/>
  <c r="H107" i="14"/>
  <c r="I107" i="14"/>
  <c r="J107" i="14"/>
  <c r="C107" i="14"/>
  <c r="G115" i="14"/>
  <c r="H115" i="14"/>
  <c r="H112" i="14" s="1"/>
  <c r="I115" i="14"/>
  <c r="I112" i="14" s="1"/>
  <c r="J115" i="14"/>
  <c r="J112" i="14" s="1"/>
  <c r="C115" i="14"/>
  <c r="C112" i="14" s="1"/>
  <c r="C156" i="14"/>
  <c r="E156" i="14"/>
  <c r="G156" i="14"/>
  <c r="H156" i="14"/>
  <c r="I156" i="14"/>
  <c r="J156" i="14"/>
  <c r="F158" i="14"/>
  <c r="F159" i="14"/>
  <c r="I125" i="14" l="1"/>
  <c r="F107" i="14"/>
  <c r="C125" i="14"/>
  <c r="C151" i="14" s="1"/>
  <c r="C153" i="14" s="1"/>
  <c r="E151" i="14"/>
  <c r="E153" i="14" s="1"/>
  <c r="D125" i="14"/>
  <c r="F156" i="14"/>
  <c r="J138" i="14"/>
  <c r="G129" i="14"/>
  <c r="F129" i="14" s="1"/>
  <c r="F130" i="14"/>
  <c r="G112" i="14"/>
  <c r="F112" i="14" s="1"/>
  <c r="F115" i="14"/>
  <c r="H125" i="14"/>
  <c r="J125" i="14"/>
  <c r="H138" i="14"/>
  <c r="I138" i="14"/>
  <c r="I151" i="14" s="1"/>
  <c r="I153" i="14" s="1"/>
  <c r="E93" i="14"/>
  <c r="D93" i="14"/>
  <c r="E88" i="14"/>
  <c r="D88" i="14"/>
  <c r="C88" i="14"/>
  <c r="F192" i="14"/>
  <c r="F193" i="14"/>
  <c r="F194" i="14"/>
  <c r="E196" i="14"/>
  <c r="G196" i="14"/>
  <c r="H196" i="14"/>
  <c r="I196" i="14"/>
  <c r="J196" i="14"/>
  <c r="C196" i="14"/>
  <c r="F191" i="14"/>
  <c r="F187" i="14"/>
  <c r="F188" i="14"/>
  <c r="F189" i="14"/>
  <c r="E187" i="14"/>
  <c r="E188" i="14"/>
  <c r="E189" i="14"/>
  <c r="D187" i="14"/>
  <c r="D188" i="14"/>
  <c r="D189" i="14"/>
  <c r="C187" i="14"/>
  <c r="C188" i="14"/>
  <c r="C189" i="14"/>
  <c r="D182" i="14"/>
  <c r="E182" i="14"/>
  <c r="F182" i="14"/>
  <c r="C182" i="14"/>
  <c r="D178" i="14"/>
  <c r="E178" i="14"/>
  <c r="F178" i="14"/>
  <c r="C178" i="14"/>
  <c r="D174" i="14"/>
  <c r="E174" i="14"/>
  <c r="F174" i="14"/>
  <c r="C174" i="14"/>
  <c r="F170" i="14"/>
  <c r="F171" i="14"/>
  <c r="F172" i="14"/>
  <c r="D169" i="14"/>
  <c r="E169" i="14"/>
  <c r="G169" i="14"/>
  <c r="H169" i="14"/>
  <c r="I169" i="14"/>
  <c r="J169" i="14"/>
  <c r="C169" i="14"/>
  <c r="F166" i="14"/>
  <c r="F167" i="14"/>
  <c r="F168" i="14"/>
  <c r="D165" i="14"/>
  <c r="E165" i="14"/>
  <c r="G165" i="14"/>
  <c r="H165" i="14"/>
  <c r="I165" i="14"/>
  <c r="J165" i="14"/>
  <c r="C165" i="14"/>
  <c r="F160" i="14"/>
  <c r="F161" i="14"/>
  <c r="F162" i="14"/>
  <c r="F163" i="14"/>
  <c r="F101" i="14"/>
  <c r="F102" i="14"/>
  <c r="F103" i="14"/>
  <c r="D100" i="14"/>
  <c r="G100" i="14"/>
  <c r="H100" i="14"/>
  <c r="I100" i="14"/>
  <c r="J100" i="14"/>
  <c r="C100" i="14"/>
  <c r="F89" i="14"/>
  <c r="F90" i="14"/>
  <c r="F91" i="14"/>
  <c r="F92" i="14"/>
  <c r="F94" i="14"/>
  <c r="F95" i="14"/>
  <c r="F96" i="14"/>
  <c r="F97" i="14"/>
  <c r="F98" i="14"/>
  <c r="F99" i="14"/>
  <c r="G93" i="14"/>
  <c r="H93" i="14"/>
  <c r="I93" i="14"/>
  <c r="J93" i="14"/>
  <c r="C93" i="14"/>
  <c r="G88" i="14"/>
  <c r="H88" i="14"/>
  <c r="I88" i="14"/>
  <c r="C68" i="14"/>
  <c r="F56" i="14"/>
  <c r="F57" i="14"/>
  <c r="F60" i="14"/>
  <c r="F61" i="14"/>
  <c r="F62" i="14"/>
  <c r="F63" i="14"/>
  <c r="F64" i="14"/>
  <c r="F66" i="14"/>
  <c r="F67" i="14"/>
  <c r="F69" i="14"/>
  <c r="F70" i="14"/>
  <c r="F71" i="14"/>
  <c r="F72" i="14"/>
  <c r="F73" i="14"/>
  <c r="F75" i="14"/>
  <c r="F76" i="14"/>
  <c r="F78" i="14"/>
  <c r="F80" i="14"/>
  <c r="F81" i="14"/>
  <c r="F83" i="14"/>
  <c r="F84" i="14"/>
  <c r="G68" i="14"/>
  <c r="H68" i="14"/>
  <c r="J68" i="14"/>
  <c r="E65" i="14"/>
  <c r="E85" i="14" s="1"/>
  <c r="G65" i="14"/>
  <c r="H85" i="14"/>
  <c r="I65" i="14"/>
  <c r="I85" i="14" s="1"/>
  <c r="J65" i="14"/>
  <c r="J85" i="14" s="1"/>
  <c r="C65" i="14"/>
  <c r="C85" i="14" s="1"/>
  <c r="G125" i="14" l="1"/>
  <c r="D151" i="14"/>
  <c r="D153" i="14" s="1"/>
  <c r="J151" i="14"/>
  <c r="J153" i="14" s="1"/>
  <c r="G138" i="14"/>
  <c r="H151" i="14"/>
  <c r="H153" i="14" s="1"/>
  <c r="F125" i="14"/>
  <c r="F151" i="14" s="1"/>
  <c r="F153" i="14" s="1"/>
  <c r="F186" i="14"/>
  <c r="F196" i="14"/>
  <c r="E186" i="14"/>
  <c r="D186" i="14"/>
  <c r="C186" i="14"/>
  <c r="F169" i="14"/>
  <c r="F165" i="14"/>
  <c r="C104" i="14"/>
  <c r="F88" i="14"/>
  <c r="J104" i="14"/>
  <c r="H104" i="14"/>
  <c r="F100" i="14"/>
  <c r="I104" i="14"/>
  <c r="F93" i="14"/>
  <c r="F65" i="14"/>
  <c r="F68" i="14"/>
  <c r="E68" i="14"/>
  <c r="I59" i="14"/>
  <c r="J59" i="14"/>
  <c r="E59" i="14"/>
  <c r="G59" i="14"/>
  <c r="H59" i="14"/>
  <c r="H86" i="14" s="1"/>
  <c r="C59" i="14"/>
  <c r="F54" i="14"/>
  <c r="F55" i="14"/>
  <c r="J52" i="14"/>
  <c r="I52" i="14"/>
  <c r="C52" i="14"/>
  <c r="G151" i="14" l="1"/>
  <c r="G153" i="14" s="1"/>
  <c r="F104" i="14"/>
  <c r="J86" i="14"/>
  <c r="E86" i="14"/>
  <c r="C86" i="14"/>
  <c r="F52" i="14"/>
  <c r="J58" i="14"/>
  <c r="J74" i="14" s="1"/>
  <c r="I58" i="14"/>
  <c r="I74" i="14" s="1"/>
  <c r="I86" i="14"/>
  <c r="H58" i="14"/>
  <c r="H74" i="14" s="1"/>
  <c r="G58" i="14"/>
  <c r="G74" i="14" s="1"/>
  <c r="G86" i="14"/>
  <c r="F59" i="14"/>
  <c r="I79" i="14" l="1"/>
  <c r="I82" i="14" s="1"/>
  <c r="H79" i="14"/>
  <c r="H82" i="14" s="1"/>
  <c r="G79" i="14"/>
  <c r="G82" i="14" s="1"/>
  <c r="F86" i="14"/>
  <c r="F58" i="14"/>
  <c r="J79" i="14"/>
  <c r="J82" i="14" s="1"/>
  <c r="F74" i="14" l="1"/>
  <c r="F82" i="14"/>
  <c r="F79" i="14"/>
  <c r="K169" i="14" l="1"/>
  <c r="K165" i="14"/>
  <c r="E58" i="14"/>
  <c r="K58" i="14"/>
  <c r="K74" i="14" s="1"/>
  <c r="K79" i="14" s="1"/>
  <c r="K82" i="14" s="1"/>
  <c r="E79" i="14" l="1"/>
  <c r="E82" i="14" s="1"/>
  <c r="C58" i="14"/>
  <c r="C74" i="14" s="1"/>
  <c r="C79" i="14" s="1"/>
  <c r="C82" i="14" s="1"/>
</calcChain>
</file>

<file path=xl/sharedStrings.xml><?xml version="1.0" encoding="utf-8"?>
<sst xmlns="http://schemas.openxmlformats.org/spreadsheetml/2006/main" count="470" uniqueCount="197">
  <si>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</si>
  <si>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</si>
  <si>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</si>
  <si>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</si>
  <si>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</si>
  <si>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</si>
  <si>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</si>
  <si>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</si>
  <si>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</si>
  <si>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</si>
  <si>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</si>
  <si>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</si>
  <si>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</si>
  <si>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</si>
  <si>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Територія</t>
  </si>
  <si>
    <t>Форма власності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</si>
  <si>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</si>
  <si>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</si>
  <si>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</si>
  <si>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х</t>
  </si>
  <si>
    <t>Усього</t>
  </si>
  <si>
    <t xml:space="preserve">ІV </t>
  </si>
  <si>
    <t>(посада)</t>
  </si>
  <si>
    <t>(підпис)</t>
  </si>
  <si>
    <t>Інші операційні витрати, усього, у тому числі:</t>
  </si>
  <si>
    <t>податок на доходи фізичних осіб</t>
  </si>
  <si>
    <t>інші платежі (розшифрувати)</t>
  </si>
  <si>
    <t>Фінансовий результат до оподаткування</t>
  </si>
  <si>
    <t xml:space="preserve">         (ініціали, прізвище)    </t>
  </si>
  <si>
    <t>_____________________________</t>
  </si>
  <si>
    <t>Середньооблікова кількість штатних працівників</t>
  </si>
  <si>
    <t xml:space="preserve">ЗАТВЕРДЖЕНО  </t>
  </si>
  <si>
    <t>за КОАТУУ</t>
  </si>
  <si>
    <t>за КОПФГ</t>
  </si>
  <si>
    <t xml:space="preserve">за ЄДРПОУ </t>
  </si>
  <si>
    <t>Рік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</si>
  <si>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</si>
  <si>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</si>
  <si>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</si>
  <si>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</si>
  <si>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</si>
  <si>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</si>
  <si>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</si>
  <si>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</si>
  <si>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</si>
  <si>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</si>
  <si>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Основні фінансові показники</t>
  </si>
  <si>
    <t>Капітальні інвестиції</t>
  </si>
  <si>
    <t>x</t>
  </si>
  <si>
    <t>Елементи операційних витрат</t>
  </si>
  <si>
    <t>Коди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</si>
  <si>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</si>
  <si>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</si>
  <si>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</si>
  <si>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</si>
  <si>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</si>
  <si>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</si>
  <si>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Витрати з податку на прибуток</t>
  </si>
  <si>
    <t>Дохід з податку на прибуток</t>
  </si>
  <si>
    <t>Чистий рух коштів від операційної діяльності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</si>
  <si>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</si>
  <si>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</si>
  <si>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</si>
  <si>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</si>
  <si>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</si>
  <si>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</si>
  <si>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</si>
  <si>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</si>
  <si>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</si>
  <si>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</si>
  <si>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</si>
  <si>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</si>
  <si>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</si>
  <si>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</si>
  <si>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</si>
  <si>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</si>
  <si>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 xml:space="preserve">Надходження грошових коштів від операційної діяльності 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</si>
  <si>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</si>
  <si>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</si>
  <si>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</si>
  <si>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</si>
  <si>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</si>
  <si>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</si>
  <si>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 xml:space="preserve">Надходження грошових коштів від інвестиційної діяльності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</si>
  <si>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</si>
  <si>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</si>
  <si>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</si>
  <si>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 xml:space="preserve">Видатки грошових коштів від фінансової діяльності 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</si>
  <si>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</si>
  <si>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</si>
  <si>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</si>
  <si>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</si>
  <si>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</si>
  <si>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</si>
  <si>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</si>
  <si>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</si>
  <si>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>М. П. (посада, П.І.Б., дата, підпис)</t>
  </si>
  <si>
    <t>Одиниця виміру, тис. грн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</si>
  <si>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</si>
  <si>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</si>
  <si>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</si>
  <si>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</si>
  <si>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Виручка від реалізації продукції (товарів, робіт, послуг)</t>
  </si>
  <si>
    <t>Цільове фінансування  (розшифрувати)</t>
  </si>
  <si>
    <t xml:space="preserve">Місце знаходження  </t>
  </si>
  <si>
    <t>РОЗГЛЯНУТО</t>
  </si>
  <si>
    <t>ПОГОДЖЕНО:</t>
  </si>
  <si>
    <t xml:space="preserve">    </t>
  </si>
  <si>
    <t>___________________________________________________</t>
  </si>
  <si>
    <t>(директор галузевого департаменту  міської ради)</t>
  </si>
  <si>
    <t xml:space="preserve">у тому числі за кварталами </t>
  </si>
  <si>
    <t>(тис.грн.)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</si>
  <si>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</si>
  <si>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</si>
  <si>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r>
      <t xml:space="preserve">Суб"єкт управління  </t>
    </r>
    <r>
      <rPr>
        <b/>
        <i/>
        <sz val="16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</si>
  <si>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</si>
  <si>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Усього нараховано виплат</t>
  </si>
  <si>
    <t>Матеріальні витрати</t>
  </si>
  <si>
    <t>(тис. грн)</t>
  </si>
  <si>
    <t xml:space="preserve">Нраховані до сплати податки та збори до Державного бюджету України (податкові платежі) 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</si>
  <si>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</si>
  <si>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</si>
  <si>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</si>
  <si>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>відрахування частини чистого прибутку комунальними підприємствами, що є власністю Вінницької міської об"єднаної територіальної громади до бюджету Вінницької міської ОТГ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</si>
  <si>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</si>
  <si>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єдиний внесок на загальнообов'язкове державне соціальне страхування    </t>
  </si>
  <si>
    <t>Надходження від відсотків за залишками коштів на поточних рахунках</t>
  </si>
  <si>
    <t>Витрачання на придбання необоротних активів, у тому числі:</t>
  </si>
  <si>
    <r>
      <t>придбання (створення)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</si>
  <si>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</si>
  <si>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</si>
  <si>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</si>
  <si>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</si>
  <si>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</si>
  <si>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</si>
  <si>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</si>
  <si>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Залишок коштів на початок року</t>
  </si>
  <si>
    <t>Залишок коштів на кінець року</t>
  </si>
  <si>
    <t/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</si>
  <si>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</si>
  <si>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</si>
  <si>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</si>
  <si>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t>Інші адміністративні витрати (розшифрувати)</t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</si>
  <si>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</si>
  <si>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</si>
  <si>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</si>
  <si>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</si>
  <si>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</si>
  <si>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</si>
  <si>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</si>
  <si>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</si>
  <si>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</si>
  <si>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</si>
  <si>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</si>
  <si>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Адміністративні витрати, усього, у тому числі:</t>
  </si>
  <si>
    <t>Розділ І. Формування фінансових результатів</t>
  </si>
  <si>
    <t>Розділ IІ. Розрахунки з бюджетом</t>
  </si>
  <si>
    <t>Розділ ІІІ. Рух грошових коштів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</si>
  <si>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</si>
  <si>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</si>
  <si>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</si>
  <si>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Витрачання на погашення позик/кредитів/облігацій/векселів</t>
  </si>
  <si>
    <t>Надходження від відсотків за залишками коштів на депозитних рахунках</t>
  </si>
  <si>
    <t>Додаток до</t>
  </si>
  <si>
    <t>рішення виконавчого комітету міської ради</t>
  </si>
  <si>
    <t>від________________________№_______</t>
  </si>
  <si>
    <t xml:space="preserve">Факт
 минулого  2018 року </t>
  </si>
  <si>
    <t xml:space="preserve">Фінансовий план 
поточного 2019 року </t>
  </si>
  <si>
    <t xml:space="preserve">Очікуваний показник до кінця поточного 2019 року </t>
  </si>
  <si>
    <t xml:space="preserve">Плановий  
2020 рік </t>
  </si>
  <si>
    <t>К. С. Ліваковський</t>
  </si>
  <si>
    <t>Директор КНП "ВМКЛ № 1 "</t>
  </si>
  <si>
    <t>Витрати на оплату праці (лікарняні листки)</t>
  </si>
  <si>
    <t>Відрахування на соціальні заходи (лікарняні листки)</t>
  </si>
  <si>
    <t>ФІНАНСОВИЙ ПЛАН 
Комунального некомерційного підприємства "Вінницька міська клінічна лікарня №1"
на 2020 рік</t>
  </si>
  <si>
    <t>Усього доходів</t>
  </si>
  <si>
    <t>Усього витрат</t>
  </si>
  <si>
    <r>
      <t xml:space="preserve">Інші надходження </t>
    </r>
    <r>
      <rPr>
        <i/>
        <sz val="16"/>
        <rFont val="Times New Roman"/>
        <family val="1"/>
        <charset val="204"/>
      </rPr>
      <t xml:space="preserve">(кошти бюджету Вінницької міської ОТГ) </t>
    </r>
  </si>
  <si>
    <r>
      <t xml:space="preserve">інші податки, збори та платежі </t>
    </r>
    <r>
      <rPr>
        <i/>
        <sz val="16"/>
        <rFont val="Times New Roman"/>
        <family val="1"/>
        <charset val="204"/>
      </rPr>
      <t>(профспілкові внески)</t>
    </r>
  </si>
  <si>
    <t>О. В. Шиш</t>
  </si>
  <si>
    <t>Директор Департаменту охорони здоров'я міської ради</t>
  </si>
  <si>
    <t>Директор департаменту фінансв міської ради</t>
  </si>
  <si>
    <t xml:space="preserve">                                                                          Н. Д. Луценко</t>
  </si>
  <si>
    <t>Директор Департаменту економіки і інвестицій міської ради</t>
  </si>
  <si>
    <t>М. Н. Мартьянов</t>
  </si>
  <si>
    <t>Комунальне некомерційне підприємство "Вінницька міська клінічна лікарня № 1"</t>
  </si>
  <si>
    <t>м. Вінниця</t>
  </si>
  <si>
    <t>Департамент охорони здоровя Вінницької міської ради</t>
  </si>
  <si>
    <t>Охорона здоровя</t>
  </si>
  <si>
    <t xml:space="preserve">Діяльність лікарняних закладів </t>
  </si>
  <si>
    <t>Комунальне некомерційне підприємство</t>
  </si>
  <si>
    <t>тис. грн.</t>
  </si>
  <si>
    <t>Комунальна</t>
  </si>
  <si>
    <t xml:space="preserve">21029, м. Вінниця вул. Хмельницьке шосе, 96 </t>
  </si>
  <si>
    <t>(0432) 56-02-98</t>
  </si>
  <si>
    <t>військовий збір  (1,5)</t>
  </si>
  <si>
    <t>податок на доходи фізичних осіб   (18)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</si>
</sst>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-* #,##0.0\ _₴_-;\-* #,##0.0\ _₴_-;_-* &quot;-&quot;?\ _₴_-;_-@_-"/>
  </numFmts>
  <fonts count="72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name val="Arial Cyr"/>
      <charset val="204"/>
    </font>
    <font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u/>
      <sz val="16"/>
      <name val="Arial Cyr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53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5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62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</cellStyleXfs>
  <cellXfs count="136">
    <xf numFmtId="0" fontId="0" fillId="0" borderId="0" xfId="0"/>
    <xf numFmtId="0" fontId="63" fillId="29" borderId="0" xfId="0" applyFont="1" applyFill="1" applyBorder="1" applyAlignment="1">
      <alignment horizontal="right" vertical="center"/>
    </xf>
    <xf numFmtId="0" fontId="66" fillId="29" borderId="0" xfId="0" applyFont="1" applyFill="1" applyBorder="1" applyAlignment="1">
      <alignment horizontal="center" vertical="center"/>
    </xf>
    <xf numFmtId="0" fontId="67" fillId="29" borderId="0" xfId="0" applyFont="1" applyFill="1" applyAlignment="1">
      <alignment horizontal="left" vertical="center"/>
    </xf>
    <xf numFmtId="0" fontId="63" fillId="29" borderId="0" xfId="0" applyFont="1" applyFill="1" applyAlignment="1">
      <alignment vertical="center"/>
    </xf>
    <xf numFmtId="0" fontId="63" fillId="29" borderId="13" xfId="0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horizontal="left" vertical="center"/>
    </xf>
    <xf numFmtId="0" fontId="67" fillId="29" borderId="0" xfId="0" applyFont="1" applyFill="1" applyAlignment="1">
      <alignment horizontal="center" vertical="center"/>
    </xf>
    <xf numFmtId="0" fontId="67" fillId="29" borderId="0" xfId="0" applyFont="1" applyFill="1" applyAlignment="1">
      <alignment vertical="center"/>
    </xf>
    <xf numFmtId="0" fontId="67" fillId="29" borderId="0" xfId="0" applyFont="1" applyFill="1" applyBorder="1" applyAlignment="1">
      <alignment vertical="center"/>
    </xf>
    <xf numFmtId="0" fontId="63" fillId="29" borderId="0" xfId="0" applyFont="1" applyFill="1" applyBorder="1" applyAlignment="1">
      <alignment horizontal="right" vertical="center" wrapText="1"/>
    </xf>
    <xf numFmtId="0" fontId="63" fillId="29" borderId="3" xfId="182" applyFont="1" applyFill="1" applyBorder="1" applyAlignment="1">
      <alignment vertical="center" wrapText="1"/>
      <protection locked="0"/>
    </xf>
    <xf numFmtId="173" fontId="63" fillId="29" borderId="3" xfId="0" applyNumberFormat="1" applyFont="1" applyFill="1" applyBorder="1" applyAlignment="1">
      <alignment horizontal="center" vertical="center" wrapText="1"/>
    </xf>
    <xf numFmtId="0" fontId="68" fillId="29" borderId="3" xfId="182" applyFont="1" applyFill="1" applyBorder="1" applyAlignment="1">
      <alignment vertical="center" wrapText="1"/>
      <protection locked="0"/>
    </xf>
    <xf numFmtId="0" fontId="68" fillId="29" borderId="3" xfId="245" applyFont="1" applyFill="1" applyBorder="1" applyAlignment="1">
      <alignment horizontal="left" vertical="center" wrapText="1"/>
    </xf>
    <xf numFmtId="0" fontId="63" fillId="29" borderId="3" xfId="245" applyFont="1" applyFill="1" applyBorder="1" applyAlignment="1">
      <alignment horizontal="left" vertical="center" wrapText="1"/>
    </xf>
    <xf numFmtId="0" fontId="63" fillId="29" borderId="3" xfId="0" applyFont="1" applyFill="1" applyBorder="1" applyAlignment="1" applyProtection="1">
      <alignment horizontal="left" vertical="center" wrapText="1"/>
      <protection locked="0"/>
    </xf>
    <xf numFmtId="0" fontId="68" fillId="29" borderId="3" xfId="0" applyFont="1" applyFill="1" applyBorder="1" applyAlignment="1" applyProtection="1">
      <alignment horizontal="left" vertical="center" wrapText="1"/>
      <protection locked="0"/>
    </xf>
    <xf numFmtId="0" fontId="68" fillId="29" borderId="3" xfId="0" applyFont="1" applyFill="1" applyBorder="1" applyAlignment="1">
      <alignment horizontal="center" vertical="center"/>
    </xf>
    <xf numFmtId="0" fontId="68" fillId="29" borderId="3" xfId="0" applyFont="1" applyFill="1" applyBorder="1" applyAlignment="1">
      <alignment horizontal="left" vertical="center" wrapText="1"/>
    </xf>
    <xf numFmtId="0" fontId="68" fillId="29" borderId="18" xfId="0" applyFont="1" applyFill="1" applyBorder="1" applyAlignment="1">
      <alignment horizontal="left" vertical="center" wrapText="1"/>
    </xf>
    <xf numFmtId="0" fontId="63" fillId="29" borderId="18" xfId="0" applyFont="1" applyFill="1" applyBorder="1" applyAlignment="1">
      <alignment horizontal="left" vertical="center" wrapText="1"/>
    </xf>
    <xf numFmtId="177" fontId="63" fillId="29" borderId="3" xfId="0" applyNumberFormat="1" applyFont="1" applyFill="1" applyBorder="1" applyAlignment="1">
      <alignment horizontal="center" vertical="center" wrapText="1"/>
    </xf>
    <xf numFmtId="177" fontId="68" fillId="29" borderId="3" xfId="0" applyNumberFormat="1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horizontal="center" vertical="center" wrapText="1"/>
    </xf>
    <xf numFmtId="0" fontId="66" fillId="29" borderId="0" xfId="0" applyFont="1" applyFill="1" applyAlignment="1">
      <alignment horizontal="center" vertical="center"/>
    </xf>
    <xf numFmtId="0" fontId="63" fillId="29" borderId="3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 wrapText="1" shrinkToFit="1"/>
    </xf>
    <xf numFmtId="0" fontId="63" fillId="29" borderId="3" xfId="0" applyFont="1" applyFill="1" applyBorder="1" applyAlignment="1">
      <alignment horizontal="left" vertical="center" wrapText="1"/>
    </xf>
    <xf numFmtId="0" fontId="68" fillId="29" borderId="3" xfId="0" applyFont="1" applyFill="1" applyBorder="1" applyAlignment="1">
      <alignment horizontal="center" vertical="center" wrapText="1"/>
    </xf>
    <xf numFmtId="178" fontId="63" fillId="29" borderId="3" xfId="0" applyNumberFormat="1" applyFont="1" applyFill="1" applyBorder="1" applyAlignment="1">
      <alignment horizontal="center" vertical="center" wrapText="1"/>
    </xf>
    <xf numFmtId="178" fontId="68" fillId="29" borderId="3" xfId="0" applyNumberFormat="1" applyFont="1" applyFill="1" applyBorder="1" applyAlignment="1">
      <alignment horizontal="center" vertical="center" wrapText="1"/>
    </xf>
    <xf numFmtId="170" fontId="63" fillId="29" borderId="3" xfId="0" applyNumberFormat="1" applyFont="1" applyFill="1" applyBorder="1" applyAlignment="1">
      <alignment horizontal="center" vertical="center" wrapText="1"/>
    </xf>
    <xf numFmtId="179" fontId="63" fillId="29" borderId="3" xfId="0" applyNumberFormat="1" applyFont="1" applyFill="1" applyBorder="1" applyAlignment="1">
      <alignment horizontal="center" vertical="center" wrapText="1"/>
    </xf>
    <xf numFmtId="49" fontId="63" fillId="29" borderId="3" xfId="0" applyNumberFormat="1" applyFont="1" applyFill="1" applyBorder="1" applyAlignment="1">
      <alignment horizontal="left" vertical="center" wrapText="1"/>
    </xf>
    <xf numFmtId="179" fontId="68" fillId="29" borderId="3" xfId="0" applyNumberFormat="1" applyFont="1" applyFill="1" applyBorder="1" applyAlignment="1">
      <alignment horizontal="center" vertical="center" wrapText="1"/>
    </xf>
    <xf numFmtId="49" fontId="68" fillId="29" borderId="3" xfId="0" applyNumberFormat="1" applyFont="1" applyFill="1" applyBorder="1" applyAlignment="1">
      <alignment horizontal="left" vertical="center" wrapText="1"/>
    </xf>
    <xf numFmtId="0" fontId="63" fillId="29" borderId="19" xfId="0" quotePrefix="1" applyFont="1" applyFill="1" applyBorder="1" applyAlignment="1">
      <alignment horizontal="left" vertical="center"/>
    </xf>
    <xf numFmtId="0" fontId="68" fillId="29" borderId="22" xfId="182" applyFont="1" applyFill="1" applyBorder="1" applyAlignment="1">
      <alignment vertical="center" wrapText="1"/>
      <protection locked="0"/>
    </xf>
    <xf numFmtId="173" fontId="63" fillId="29" borderId="12" xfId="0" applyNumberFormat="1" applyFont="1" applyFill="1" applyBorder="1" applyAlignment="1">
      <alignment horizontal="center" vertical="center" wrapText="1"/>
    </xf>
    <xf numFmtId="0" fontId="63" fillId="29" borderId="23" xfId="0" applyFont="1" applyFill="1" applyBorder="1" applyAlignment="1">
      <alignment horizontal="left" vertical="center" wrapText="1"/>
    </xf>
    <xf numFmtId="0" fontId="63" fillId="29" borderId="22" xfId="0" applyFont="1" applyFill="1" applyBorder="1" applyAlignment="1">
      <alignment horizontal="left" vertical="center" wrapText="1"/>
    </xf>
    <xf numFmtId="0" fontId="63" fillId="29" borderId="24" xfId="0" applyFont="1" applyFill="1" applyBorder="1" applyAlignment="1">
      <alignment horizontal="left" vertical="center" wrapText="1"/>
    </xf>
    <xf numFmtId="0" fontId="63" fillId="29" borderId="25" xfId="0" applyFont="1" applyFill="1" applyBorder="1" applyAlignment="1">
      <alignment horizontal="center" vertical="center"/>
    </xf>
    <xf numFmtId="173" fontId="63" fillId="29" borderId="26" xfId="0" applyNumberFormat="1" applyFont="1" applyFill="1" applyBorder="1" applyAlignment="1">
      <alignment horizontal="center" vertical="center" wrapText="1"/>
    </xf>
    <xf numFmtId="49" fontId="68" fillId="29" borderId="3" xfId="0" applyNumberFormat="1" applyFont="1" applyFill="1" applyBorder="1" applyAlignment="1">
      <alignment horizontal="center" vertical="center"/>
    </xf>
    <xf numFmtId="173" fontId="63" fillId="29" borderId="0" xfId="0" applyNumberFormat="1" applyFont="1" applyFill="1" applyBorder="1" applyAlignment="1">
      <alignment horizontal="center" vertical="center" wrapText="1"/>
    </xf>
    <xf numFmtId="177" fontId="63" fillId="29" borderId="17" xfId="0" applyNumberFormat="1" applyFont="1" applyFill="1" applyBorder="1" applyAlignment="1">
      <alignment horizontal="center" vertical="center" wrapText="1"/>
    </xf>
    <xf numFmtId="177" fontId="68" fillId="29" borderId="17" xfId="0" applyNumberFormat="1" applyFont="1" applyFill="1" applyBorder="1" applyAlignment="1">
      <alignment horizontal="center" vertical="center" wrapText="1"/>
    </xf>
    <xf numFmtId="173" fontId="63" fillId="29" borderId="17" xfId="0" applyNumberFormat="1" applyFont="1" applyFill="1" applyBorder="1" applyAlignment="1">
      <alignment horizontal="center" vertical="center" wrapText="1"/>
    </xf>
    <xf numFmtId="0" fontId="68" fillId="29" borderId="17" xfId="0" applyFont="1" applyFill="1" applyBorder="1" applyAlignment="1" applyProtection="1">
      <alignment horizontal="left" vertical="center" wrapText="1"/>
      <protection locked="0"/>
    </xf>
    <xf numFmtId="0" fontId="68" fillId="29" borderId="17" xfId="0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center" vertical="center"/>
    </xf>
    <xf numFmtId="177" fontId="66" fillId="29" borderId="3" xfId="0" applyNumberFormat="1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left" vertical="center" wrapText="1"/>
    </xf>
    <xf numFmtId="0" fontId="63" fillId="29" borderId="17" xfId="0" applyFont="1" applyFill="1" applyBorder="1" applyAlignment="1" applyProtection="1">
      <alignment horizontal="left" vertical="center" wrapText="1"/>
      <protection locked="0"/>
    </xf>
    <xf numFmtId="0" fontId="68" fillId="29" borderId="17" xfId="0" applyFont="1" applyFill="1" applyBorder="1" applyAlignment="1" applyProtection="1">
      <alignment horizontal="center" vertical="center" wrapText="1"/>
      <protection locked="0"/>
    </xf>
    <xf numFmtId="0" fontId="68" fillId="29" borderId="3" xfId="0" applyFont="1" applyFill="1" applyBorder="1" applyAlignment="1" applyProtection="1">
      <alignment horizontal="center" vertical="center" wrapText="1"/>
      <protection locked="0"/>
    </xf>
    <xf numFmtId="0" fontId="66" fillId="29" borderId="17" xfId="0" applyFont="1" applyFill="1" applyBorder="1" applyAlignment="1">
      <alignment horizontal="center" vertical="center" wrapText="1"/>
    </xf>
    <xf numFmtId="177" fontId="66" fillId="29" borderId="17" xfId="0" applyNumberFormat="1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horizontal="left" vertical="center"/>
    </xf>
    <xf numFmtId="0" fontId="63" fillId="29" borderId="19" xfId="0" applyFont="1" applyFill="1" applyBorder="1" applyAlignment="1">
      <alignment horizontal="left" vertical="center"/>
    </xf>
    <xf numFmtId="0" fontId="63" fillId="29" borderId="0" xfId="0" applyFont="1" applyFill="1" applyBorder="1" applyAlignment="1">
      <alignment vertical="center"/>
    </xf>
    <xf numFmtId="0" fontId="63" fillId="29" borderId="0" xfId="0" applyFont="1" applyFill="1" applyAlignment="1">
      <alignment horizontal="center" vertical="center"/>
    </xf>
    <xf numFmtId="0" fontId="63" fillId="29" borderId="0" xfId="0" applyFont="1" applyFill="1" applyBorder="1" applyAlignment="1">
      <alignment horizontal="center" vertical="center"/>
    </xf>
    <xf numFmtId="0" fontId="63" fillId="29" borderId="0" xfId="0" applyFont="1" applyFill="1" applyAlignment="1">
      <alignment horizontal="left" vertical="center"/>
    </xf>
    <xf numFmtId="0" fontId="63" fillId="29" borderId="15" xfId="0" applyFont="1" applyFill="1" applyBorder="1" applyAlignment="1">
      <alignment horizontal="left" vertical="center" wrapText="1"/>
    </xf>
    <xf numFmtId="0" fontId="63" fillId="29" borderId="3" xfId="0" applyNumberFormat="1" applyFont="1" applyFill="1" applyBorder="1" applyAlignment="1">
      <alignment horizontal="center" vertical="center" wrapText="1"/>
    </xf>
    <xf numFmtId="0" fontId="63" fillId="29" borderId="15" xfId="0" applyFont="1" applyFill="1" applyBorder="1" applyAlignment="1">
      <alignment vertical="center"/>
    </xf>
    <xf numFmtId="0" fontId="63" fillId="29" borderId="14" xfId="0" applyFont="1" applyFill="1" applyBorder="1" applyAlignment="1">
      <alignment vertical="center"/>
    </xf>
    <xf numFmtId="0" fontId="63" fillId="29" borderId="16" xfId="0" applyFont="1" applyFill="1" applyBorder="1" applyAlignment="1">
      <alignment vertical="center"/>
    </xf>
    <xf numFmtId="0" fontId="63" fillId="29" borderId="3" xfId="0" applyFont="1" applyFill="1" applyBorder="1" applyAlignment="1">
      <alignment horizontal="left" vertical="center"/>
    </xf>
    <xf numFmtId="0" fontId="63" fillId="29" borderId="14" xfId="0" applyFont="1" applyFill="1" applyBorder="1" applyAlignment="1">
      <alignment vertical="center" wrapText="1"/>
    </xf>
    <xf numFmtId="0" fontId="63" fillId="29" borderId="16" xfId="0" applyFont="1" applyFill="1" applyBorder="1" applyAlignment="1">
      <alignment vertical="center" wrapText="1"/>
    </xf>
    <xf numFmtId="0" fontId="63" fillId="29" borderId="3" xfId="0" applyFont="1" applyFill="1" applyBorder="1" applyAlignment="1">
      <alignment vertical="center"/>
    </xf>
    <xf numFmtId="170" fontId="63" fillId="29" borderId="0" xfId="0" applyNumberFormat="1" applyFont="1" applyFill="1" applyBorder="1" applyAlignment="1">
      <alignment vertical="center"/>
    </xf>
    <xf numFmtId="180" fontId="63" fillId="29" borderId="0" xfId="0" applyNumberFormat="1" applyFont="1" applyFill="1" applyBorder="1" applyAlignment="1">
      <alignment vertical="center"/>
    </xf>
    <xf numFmtId="0" fontId="68" fillId="29" borderId="0" xfId="0" applyFont="1" applyFill="1" applyBorder="1" applyAlignment="1">
      <alignment vertical="center"/>
    </xf>
    <xf numFmtId="0" fontId="68" fillId="29" borderId="0" xfId="0" applyFont="1" applyFill="1" applyBorder="1" applyAlignment="1" applyProtection="1">
      <alignment horizontal="left" vertical="center"/>
      <protection locked="0"/>
    </xf>
    <xf numFmtId="170" fontId="68" fillId="29" borderId="0" xfId="0" applyNumberFormat="1" applyFont="1" applyFill="1" applyBorder="1" applyAlignment="1">
      <alignment horizontal="center" vertical="center" wrapText="1"/>
    </xf>
    <xf numFmtId="170" fontId="68" fillId="29" borderId="0" xfId="0" applyNumberFormat="1" applyFont="1" applyFill="1" applyBorder="1" applyAlignment="1">
      <alignment horizontal="right" vertical="center" wrapText="1"/>
    </xf>
    <xf numFmtId="0" fontId="63" fillId="29" borderId="0" xfId="0" quotePrefix="1" applyFont="1" applyFill="1" applyBorder="1" applyAlignment="1">
      <alignment horizontal="center" vertical="center"/>
    </xf>
    <xf numFmtId="170" fontId="66" fillId="29" borderId="0" xfId="0" applyNumberFormat="1" applyFont="1" applyFill="1" applyBorder="1" applyAlignment="1">
      <alignment vertical="center"/>
    </xf>
    <xf numFmtId="0" fontId="63" fillId="29" borderId="0" xfId="0" applyFont="1" applyFill="1" applyBorder="1" applyAlignment="1">
      <alignment vertical="center" wrapText="1"/>
    </xf>
    <xf numFmtId="0" fontId="63" fillId="29" borderId="0" xfId="0" applyFont="1" applyFill="1" applyBorder="1" applyAlignment="1">
      <alignment horizontal="center" vertical="center"/>
    </xf>
    <xf numFmtId="0" fontId="63" fillId="29" borderId="0" xfId="0" applyFont="1" applyFill="1" applyAlignment="1">
      <alignment horizontal="left" vertical="center"/>
    </xf>
    <xf numFmtId="0" fontId="63" fillId="29" borderId="17" xfId="0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vertical="center"/>
    </xf>
    <xf numFmtId="0" fontId="63" fillId="29" borderId="0" xfId="0" applyFont="1" applyFill="1" applyAlignment="1">
      <alignment horizontal="center" vertical="center"/>
    </xf>
    <xf numFmtId="170" fontId="63" fillId="29" borderId="0" xfId="0" applyNumberFormat="1" applyFont="1" applyFill="1" applyBorder="1" applyAlignment="1">
      <alignment horizontal="center" vertical="center" wrapText="1"/>
    </xf>
    <xf numFmtId="0" fontId="63" fillId="29" borderId="15" xfId="0" applyFont="1" applyFill="1" applyBorder="1" applyAlignment="1">
      <alignment horizontal="left" vertical="center" wrapText="1"/>
    </xf>
    <xf numFmtId="0" fontId="70" fillId="29" borderId="0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center" vertical="center" wrapText="1"/>
    </xf>
    <xf numFmtId="0" fontId="63" fillId="29" borderId="19" xfId="0" applyFont="1" applyFill="1" applyBorder="1" applyAlignment="1">
      <alignment horizontal="left" vertical="center"/>
    </xf>
    <xf numFmtId="0" fontId="63" fillId="29" borderId="0" xfId="0" applyFont="1" applyFill="1" applyBorder="1" applyAlignment="1">
      <alignment horizontal="left" vertical="center" wrapText="1"/>
    </xf>
    <xf numFmtId="0" fontId="63" fillId="29" borderId="0" xfId="0" applyFont="1" applyFill="1" applyBorder="1" applyAlignment="1">
      <alignment horizontal="center" vertical="center"/>
    </xf>
    <xf numFmtId="0" fontId="63" fillId="29" borderId="0" xfId="0" applyFont="1" applyFill="1" applyAlignment="1">
      <alignment horizontal="center" vertical="center"/>
    </xf>
    <xf numFmtId="170" fontId="63" fillId="29" borderId="0" xfId="0" applyNumberFormat="1" applyFont="1" applyFill="1" applyBorder="1" applyAlignment="1">
      <alignment horizontal="center" vertical="center" wrapText="1"/>
    </xf>
    <xf numFmtId="170" fontId="63" fillId="29" borderId="0" xfId="0" quotePrefix="1" applyNumberFormat="1" applyFont="1" applyFill="1" applyBorder="1" applyAlignment="1">
      <alignment horizontal="center" vertical="center" wrapText="1"/>
    </xf>
    <xf numFmtId="0" fontId="70" fillId="29" borderId="0" xfId="0" applyFont="1" applyFill="1" applyBorder="1" applyAlignment="1">
      <alignment horizontal="center" vertical="center"/>
    </xf>
    <xf numFmtId="0" fontId="69" fillId="29" borderId="3" xfId="0" applyFont="1" applyFill="1" applyBorder="1" applyAlignment="1">
      <alignment horizontal="center" vertical="center"/>
    </xf>
    <xf numFmtId="0" fontId="69" fillId="29" borderId="18" xfId="0" applyFont="1" applyFill="1" applyBorder="1" applyAlignment="1">
      <alignment horizontal="center" vertical="center"/>
    </xf>
    <xf numFmtId="0" fontId="63" fillId="29" borderId="14" xfId="0" applyFont="1" applyFill="1" applyBorder="1" applyAlignment="1">
      <alignment horizontal="left" vertical="center" wrapText="1"/>
    </xf>
    <xf numFmtId="0" fontId="63" fillId="29" borderId="15" xfId="0" applyFont="1" applyFill="1" applyBorder="1" applyAlignment="1">
      <alignment horizontal="center" vertical="center"/>
    </xf>
    <xf numFmtId="0" fontId="63" fillId="29" borderId="14" xfId="0" applyFont="1" applyFill="1" applyBorder="1" applyAlignment="1">
      <alignment horizontal="center" vertical="center"/>
    </xf>
    <xf numFmtId="0" fontId="63" fillId="29" borderId="16" xfId="0" applyFont="1" applyFill="1" applyBorder="1" applyAlignment="1">
      <alignment horizontal="center" vertical="center"/>
    </xf>
    <xf numFmtId="0" fontId="69" fillId="29" borderId="27" xfId="0" applyFont="1" applyFill="1" applyBorder="1" applyAlignment="1" applyProtection="1">
      <alignment horizontal="center" vertical="center"/>
      <protection locked="0"/>
    </xf>
    <xf numFmtId="0" fontId="69" fillId="29" borderId="13" xfId="0" applyFont="1" applyFill="1" applyBorder="1" applyAlignment="1" applyProtection="1">
      <alignment horizontal="center" vertical="center"/>
      <protection locked="0"/>
    </xf>
    <xf numFmtId="0" fontId="69" fillId="29" borderId="21" xfId="0" applyFont="1" applyFill="1" applyBorder="1" applyAlignment="1" applyProtection="1">
      <alignment horizontal="center" vertical="center"/>
      <protection locked="0"/>
    </xf>
    <xf numFmtId="0" fontId="63" fillId="29" borderId="0" xfId="0" applyFont="1" applyFill="1" applyBorder="1" applyAlignment="1">
      <alignment vertical="center"/>
    </xf>
    <xf numFmtId="0" fontId="64" fillId="29" borderId="0" xfId="0" applyFont="1" applyFill="1" applyAlignment="1">
      <alignment vertical="center"/>
    </xf>
    <xf numFmtId="0" fontId="63" fillId="29" borderId="17" xfId="0" applyFont="1" applyFill="1" applyBorder="1" applyAlignment="1">
      <alignment horizontal="center" vertical="center" wrapText="1"/>
    </xf>
    <xf numFmtId="0" fontId="63" fillId="29" borderId="18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 wrapText="1"/>
    </xf>
    <xf numFmtId="179" fontId="68" fillId="29" borderId="15" xfId="0" applyNumberFormat="1" applyFont="1" applyFill="1" applyBorder="1" applyAlignment="1">
      <alignment horizontal="center" vertical="center" wrapText="1"/>
    </xf>
    <xf numFmtId="179" fontId="68" fillId="29" borderId="16" xfId="0" applyNumberFormat="1" applyFont="1" applyFill="1" applyBorder="1" applyAlignment="1">
      <alignment horizontal="center" vertical="center" wrapText="1"/>
    </xf>
    <xf numFmtId="0" fontId="63" fillId="29" borderId="15" xfId="0" applyFont="1" applyFill="1" applyBorder="1" applyAlignment="1">
      <alignment horizontal="center" vertical="center" wrapText="1"/>
    </xf>
    <xf numFmtId="0" fontId="63" fillId="29" borderId="16" xfId="0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horizontal="left" vertical="center"/>
    </xf>
    <xf numFmtId="0" fontId="65" fillId="29" borderId="13" xfId="0" applyFont="1" applyFill="1" applyBorder="1" applyAlignment="1">
      <alignment horizontal="left" vertical="center" wrapText="1"/>
    </xf>
    <xf numFmtId="0" fontId="71" fillId="29" borderId="13" xfId="0" applyFont="1" applyFill="1" applyBorder="1" applyAlignment="1">
      <alignment horizontal="left" vertical="center" wrapText="1"/>
    </xf>
    <xf numFmtId="0" fontId="63" fillId="29" borderId="14" xfId="0" applyFont="1" applyFill="1" applyBorder="1" applyAlignment="1">
      <alignment horizontal="left" vertical="center"/>
    </xf>
    <xf numFmtId="0" fontId="63" fillId="29" borderId="19" xfId="0" applyFont="1" applyFill="1" applyBorder="1" applyAlignment="1">
      <alignment horizontal="right" vertical="center"/>
    </xf>
    <xf numFmtId="0" fontId="63" fillId="29" borderId="17" xfId="0" applyFont="1" applyFill="1" applyBorder="1" applyAlignment="1">
      <alignment horizontal="center" vertical="center" wrapText="1" shrinkToFit="1"/>
    </xf>
    <xf numFmtId="0" fontId="63" fillId="29" borderId="18" xfId="0" applyFont="1" applyFill="1" applyBorder="1" applyAlignment="1">
      <alignment horizontal="center" vertical="center" wrapText="1" shrinkToFit="1"/>
    </xf>
    <xf numFmtId="0" fontId="63" fillId="29" borderId="14" xfId="0" applyFont="1" applyFill="1" applyBorder="1" applyAlignment="1">
      <alignment horizontal="center" vertical="center" wrapText="1"/>
    </xf>
    <xf numFmtId="0" fontId="69" fillId="29" borderId="0" xfId="0" applyFont="1" applyFill="1" applyBorder="1" applyAlignment="1">
      <alignment horizontal="center" vertical="center"/>
    </xf>
    <xf numFmtId="0" fontId="63" fillId="29" borderId="17" xfId="0" applyFont="1" applyFill="1" applyBorder="1" applyAlignment="1">
      <alignment horizontal="center" vertical="center"/>
    </xf>
    <xf numFmtId="0" fontId="63" fillId="29" borderId="18" xfId="0" applyFont="1" applyFill="1" applyBorder="1" applyAlignment="1">
      <alignment horizontal="center" vertical="center"/>
    </xf>
    <xf numFmtId="0" fontId="65" fillId="29" borderId="20" xfId="0" applyFont="1" applyFill="1" applyBorder="1" applyAlignment="1">
      <alignment horizontal="left" vertical="center" wrapText="1"/>
    </xf>
    <xf numFmtId="0" fontId="64" fillId="29" borderId="13" xfId="0" applyFont="1" applyFill="1" applyBorder="1" applyAlignment="1">
      <alignment horizontal="left" vertical="center" wrapText="1"/>
    </xf>
    <xf numFmtId="0" fontId="63" fillId="29" borderId="0" xfId="0" applyFont="1" applyFill="1" applyBorder="1" applyAlignment="1">
      <alignment horizontal="right" vertical="center"/>
    </xf>
    <xf numFmtId="0" fontId="63" fillId="29" borderId="13" xfId="0" applyFont="1" applyFill="1" applyBorder="1" applyAlignment="1">
      <alignment horizontal="left" vertical="center" wrapText="1"/>
    </xf>
    <xf numFmtId="0" fontId="63" fillId="29" borderId="19" xfId="0" applyFont="1" applyFill="1" applyBorder="1" applyAlignment="1">
      <alignment horizontal="left" vertical="center" wrapText="1"/>
    </xf>
    <xf numFmtId="0" fontId="63" fillId="29" borderId="0" xfId="0" applyFont="1" applyFill="1" applyAlignment="1">
      <alignment horizontal="left" vertical="center"/>
    </xf>
    <xf numFmtId="0" fontId="69" fillId="29" borderId="0" xfId="0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P351"/>
  <sheetViews>
    <sheetView tabSelected="1" view="pageBreakPreview" topLeftCell="A192" zoomScale="80" zoomScaleNormal="75" zoomScaleSheetLayoutView="80" workbookViewId="0">
      <selection activeCell="A44" sqref="A44:K44"/>
    </sheetView>
  </sheetViews>
  <sheetFormatPr defaultRowHeight="20.25"/>
  <cols>
    <col min="1" max="1" width="65.42578125" style="62" customWidth="1"/>
    <col min="2" max="2" width="13.7109375" style="64" customWidth="1"/>
    <col min="3" max="3" width="14.5703125" style="64" customWidth="1"/>
    <col min="4" max="5" width="18" style="64" customWidth="1"/>
    <col min="6" max="6" width="19.85546875" style="62" customWidth="1"/>
    <col min="7" max="7" width="20.7109375" style="62" customWidth="1"/>
    <col min="8" max="8" width="19" style="62" customWidth="1"/>
    <col min="9" max="9" width="18.7109375" style="62" customWidth="1"/>
    <col min="10" max="10" width="19.7109375" style="62" customWidth="1"/>
    <col min="11" max="11" width="18.140625" style="62" hidden="1" customWidth="1"/>
    <col min="12" max="12" width="19.140625" style="62" customWidth="1"/>
    <col min="13" max="13" width="17.5703125" style="62" customWidth="1"/>
    <col min="14" max="14" width="18.140625" style="62" customWidth="1"/>
    <col min="15" max="15" width="19" style="62" customWidth="1"/>
    <col min="16" max="16" width="18.42578125" style="62" customWidth="1"/>
    <col min="17" max="16384" width="9.140625" style="62"/>
  </cols>
  <sheetData>
    <row r="1" spans="1:11" ht="18.75" customHeight="1">
      <c r="A1" s="109"/>
      <c r="B1" s="110"/>
      <c r="D1" s="62"/>
      <c r="E1" s="62"/>
      <c r="G1" s="118" t="s">
        <v>163</v>
      </c>
      <c r="H1" s="118"/>
      <c r="I1" s="118"/>
      <c r="J1" s="118"/>
      <c r="K1" s="118"/>
    </row>
    <row r="2" spans="1:11">
      <c r="A2" s="110"/>
      <c r="B2" s="110"/>
      <c r="D2" s="62"/>
      <c r="E2" s="62"/>
      <c r="G2" s="118" t="s">
        <v>164</v>
      </c>
      <c r="H2" s="118"/>
      <c r="I2" s="118"/>
      <c r="J2" s="118"/>
      <c r="K2" s="118"/>
    </row>
    <row r="3" spans="1:11" ht="18.75" customHeight="1">
      <c r="A3" s="110"/>
      <c r="B3" s="110"/>
      <c r="D3" s="1"/>
      <c r="E3" s="1"/>
      <c r="F3" s="1"/>
      <c r="G3" s="118" t="s">
        <v>165</v>
      </c>
      <c r="H3" s="118"/>
      <c r="I3" s="118"/>
      <c r="J3" s="118"/>
      <c r="K3" s="118"/>
    </row>
    <row r="4" spans="1:11" ht="18.75" customHeight="1">
      <c r="A4" s="110"/>
      <c r="B4" s="110"/>
      <c r="D4" s="1"/>
      <c r="E4" s="1"/>
      <c r="F4" s="1"/>
      <c r="G4" s="94"/>
      <c r="H4" s="94"/>
      <c r="I4" s="94"/>
      <c r="J4" s="94"/>
      <c r="K4" s="94"/>
    </row>
    <row r="5" spans="1:11" ht="18.75" customHeight="1">
      <c r="A5" s="110"/>
      <c r="B5" s="110"/>
      <c r="D5" s="1"/>
      <c r="E5" s="1"/>
      <c r="F5" s="1"/>
      <c r="G5" s="118"/>
      <c r="H5" s="118"/>
      <c r="I5" s="118"/>
      <c r="J5" s="60"/>
      <c r="K5" s="60"/>
    </row>
    <row r="6" spans="1:11" ht="18.75" customHeight="1">
      <c r="A6" s="110"/>
      <c r="B6" s="110"/>
      <c r="D6" s="1"/>
      <c r="E6" s="1"/>
      <c r="F6" s="1"/>
      <c r="G6" s="60"/>
      <c r="H6" s="60"/>
      <c r="I6" s="60"/>
      <c r="J6" s="60"/>
      <c r="K6" s="60"/>
    </row>
    <row r="7" spans="1:11" ht="18.75" customHeight="1">
      <c r="A7" s="64"/>
      <c r="D7" s="1"/>
      <c r="E7" s="1"/>
      <c r="F7" s="1"/>
      <c r="G7" s="60"/>
      <c r="H7" s="60"/>
      <c r="I7" s="60"/>
      <c r="J7" s="60"/>
      <c r="K7" s="60"/>
    </row>
    <row r="8" spans="1:11" ht="18.75" customHeight="1">
      <c r="D8" s="1"/>
      <c r="E8" s="1"/>
      <c r="F8" s="1"/>
      <c r="G8" s="118"/>
      <c r="H8" s="118"/>
      <c r="I8" s="118"/>
      <c r="J8" s="118"/>
      <c r="K8" s="118"/>
    </row>
    <row r="9" spans="1:11" ht="18.75" customHeight="1">
      <c r="A9" s="62" t="s">
        <v>105</v>
      </c>
      <c r="B9" s="1"/>
      <c r="F9" s="65"/>
      <c r="G9" s="134" t="s">
        <v>31</v>
      </c>
      <c r="H9" s="134"/>
      <c r="I9" s="134"/>
      <c r="J9" s="134"/>
      <c r="K9" s="134"/>
    </row>
    <row r="10" spans="1:11">
      <c r="B10" s="1"/>
      <c r="C10" s="63"/>
      <c r="D10" s="65"/>
      <c r="E10" s="65"/>
      <c r="F10" s="65"/>
      <c r="G10" s="132"/>
      <c r="H10" s="132"/>
      <c r="I10" s="132"/>
      <c r="J10" s="132"/>
      <c r="K10" s="132"/>
    </row>
    <row r="11" spans="1:11" ht="18.75" customHeight="1">
      <c r="A11" s="129" t="s">
        <v>180</v>
      </c>
      <c r="B11" s="130"/>
      <c r="C11" s="2"/>
      <c r="D11" s="2"/>
      <c r="E11" s="2"/>
      <c r="F11" s="3"/>
      <c r="G11" s="61"/>
      <c r="H11" s="61"/>
      <c r="I11" s="61"/>
      <c r="J11" s="37" t="s">
        <v>138</v>
      </c>
      <c r="K11" s="61"/>
    </row>
    <row r="12" spans="1:11" ht="20.25" customHeight="1">
      <c r="A12" s="60" t="s">
        <v>109</v>
      </c>
      <c r="D12" s="62"/>
      <c r="E12" s="62"/>
      <c r="F12" s="4"/>
      <c r="G12" s="132"/>
      <c r="H12" s="132"/>
      <c r="I12" s="132"/>
      <c r="J12" s="132"/>
      <c r="K12" s="132"/>
    </row>
    <row r="13" spans="1:11" ht="19.5" customHeight="1">
      <c r="A13" s="5"/>
      <c r="B13" s="5" t="s">
        <v>179</v>
      </c>
      <c r="F13" s="1"/>
      <c r="G13" s="61"/>
      <c r="H13" s="61"/>
      <c r="I13" s="61"/>
      <c r="J13" s="61"/>
      <c r="K13" s="61"/>
    </row>
    <row r="14" spans="1:11" ht="19.5" customHeight="1">
      <c r="A14" s="95" t="s">
        <v>96</v>
      </c>
      <c r="B14" s="95"/>
      <c r="F14" s="1"/>
      <c r="G14" s="132"/>
      <c r="H14" s="132"/>
      <c r="I14" s="132"/>
      <c r="J14" s="132"/>
      <c r="K14" s="132"/>
    </row>
    <row r="15" spans="1:11" ht="19.5" customHeight="1">
      <c r="A15" s="96"/>
      <c r="B15" s="96"/>
      <c r="C15" s="63"/>
      <c r="D15" s="1"/>
      <c r="E15" s="1"/>
      <c r="F15" s="1"/>
      <c r="G15" s="133"/>
      <c r="H15" s="133"/>
      <c r="I15" s="133"/>
      <c r="J15" s="133"/>
      <c r="K15" s="133"/>
    </row>
    <row r="16" spans="1:11" ht="16.5" customHeight="1">
      <c r="A16" s="95"/>
      <c r="B16" s="95"/>
      <c r="C16" s="63"/>
      <c r="D16" s="1"/>
      <c r="E16" s="1"/>
      <c r="F16" s="1"/>
      <c r="G16" s="60"/>
      <c r="H16" s="60"/>
      <c r="I16" s="60"/>
      <c r="J16" s="60"/>
      <c r="K16" s="60"/>
    </row>
    <row r="17" spans="1:11" ht="16.5" customHeight="1">
      <c r="A17" s="64"/>
      <c r="C17" s="63"/>
      <c r="D17" s="1"/>
      <c r="E17" s="1"/>
      <c r="F17" s="1"/>
      <c r="G17" s="60"/>
      <c r="H17" s="60"/>
      <c r="I17" s="60"/>
      <c r="J17" s="60"/>
      <c r="K17" s="60"/>
    </row>
    <row r="18" spans="1:11" ht="18.75" customHeight="1">
      <c r="A18" s="118" t="s">
        <v>106</v>
      </c>
      <c r="B18" s="118"/>
      <c r="D18" s="1"/>
      <c r="E18" s="1"/>
      <c r="F18" s="1"/>
      <c r="G18" s="118" t="s">
        <v>106</v>
      </c>
      <c r="H18" s="118"/>
      <c r="I18" s="118"/>
      <c r="J18" s="118"/>
      <c r="K18" s="118"/>
    </row>
    <row r="19" spans="1:11" ht="15.75" customHeight="1">
      <c r="D19" s="1"/>
      <c r="E19" s="1"/>
      <c r="F19" s="1"/>
      <c r="J19" s="64"/>
      <c r="K19" s="64"/>
    </row>
    <row r="20" spans="1:11" ht="15.75" customHeight="1">
      <c r="A20" s="119"/>
      <c r="B20" s="120"/>
      <c r="E20" s="64" t="s">
        <v>107</v>
      </c>
      <c r="F20" s="65"/>
      <c r="G20" s="6" t="s">
        <v>108</v>
      </c>
      <c r="H20" s="6"/>
      <c r="I20" s="64"/>
      <c r="J20" s="64"/>
      <c r="K20" s="64"/>
    </row>
    <row r="21" spans="1:11">
      <c r="A21" s="93" t="s">
        <v>183</v>
      </c>
      <c r="B21" s="93"/>
      <c r="F21" s="4"/>
      <c r="G21" s="62" t="s">
        <v>181</v>
      </c>
    </row>
    <row r="22" spans="1:11">
      <c r="A22" s="131" t="s">
        <v>184</v>
      </c>
      <c r="B22" s="131"/>
      <c r="C22" s="131"/>
      <c r="F22" s="4"/>
      <c r="G22" s="132" t="s">
        <v>182</v>
      </c>
      <c r="H22" s="132"/>
      <c r="I22" s="132"/>
      <c r="J22" s="132"/>
      <c r="K22" s="132"/>
    </row>
    <row r="23" spans="1:11" ht="15.75" customHeight="1">
      <c r="A23" s="95" t="s">
        <v>96</v>
      </c>
      <c r="B23" s="95"/>
      <c r="F23" s="4"/>
      <c r="G23" s="122" t="s">
        <v>96</v>
      </c>
      <c r="H23" s="122"/>
      <c r="I23" s="122"/>
      <c r="J23" s="122"/>
      <c r="K23" s="122"/>
    </row>
    <row r="24" spans="1:11" ht="15.75" customHeight="1">
      <c r="G24" s="94"/>
      <c r="H24" s="94"/>
      <c r="I24" s="94"/>
      <c r="J24" s="94"/>
      <c r="K24" s="94"/>
    </row>
    <row r="25" spans="1:11">
      <c r="C25" s="7"/>
      <c r="D25" s="8"/>
      <c r="E25" s="8"/>
      <c r="F25" s="4"/>
      <c r="G25" s="94"/>
      <c r="H25" s="94"/>
      <c r="I25" s="94"/>
      <c r="J25" s="94"/>
      <c r="K25" s="94"/>
    </row>
    <row r="26" spans="1:11" ht="18" customHeight="1">
      <c r="B26" s="9"/>
      <c r="C26" s="7"/>
      <c r="D26" s="8"/>
      <c r="E26" s="8"/>
      <c r="F26" s="4"/>
      <c r="G26" s="10"/>
      <c r="H26" s="10"/>
      <c r="I26" s="10"/>
      <c r="J26" s="10"/>
      <c r="K26" s="10"/>
    </row>
    <row r="27" spans="1:11" ht="21" customHeight="1">
      <c r="B27" s="62"/>
      <c r="C27" s="63"/>
      <c r="D27" s="10"/>
      <c r="E27" s="10"/>
      <c r="F27" s="10"/>
    </row>
    <row r="28" spans="1:11" ht="21" customHeight="1">
      <c r="B28" s="62"/>
      <c r="C28" s="63"/>
      <c r="D28" s="10"/>
      <c r="E28" s="10"/>
      <c r="F28" s="10"/>
    </row>
    <row r="29" spans="1:11" ht="21" customHeight="1">
      <c r="B29" s="62"/>
      <c r="C29" s="63"/>
      <c r="D29" s="10"/>
      <c r="E29" s="10"/>
      <c r="F29" s="10"/>
      <c r="I29" s="24"/>
      <c r="J29" s="24"/>
      <c r="K29" s="24"/>
    </row>
    <row r="30" spans="1:11">
      <c r="B30" s="63"/>
      <c r="C30" s="63"/>
      <c r="D30" s="63"/>
      <c r="E30" s="63"/>
      <c r="F30" s="63"/>
      <c r="G30" s="64"/>
      <c r="H30" s="64"/>
      <c r="I30" s="64"/>
      <c r="J30" s="64"/>
      <c r="K30" s="64"/>
    </row>
    <row r="31" spans="1:11" ht="25.5" customHeight="1">
      <c r="A31" s="68"/>
      <c r="B31" s="102"/>
      <c r="C31" s="102"/>
      <c r="D31" s="102"/>
      <c r="E31" s="102"/>
      <c r="F31" s="102"/>
      <c r="G31" s="69"/>
      <c r="H31" s="69"/>
      <c r="I31" s="70">
        <v>2020</v>
      </c>
      <c r="J31" s="71" t="s">
        <v>35</v>
      </c>
      <c r="K31" s="26" t="s">
        <v>50</v>
      </c>
    </row>
    <row r="32" spans="1:11" ht="27.75" customHeight="1">
      <c r="A32" s="66" t="s">
        <v>9</v>
      </c>
      <c r="B32" s="102" t="s">
        <v>185</v>
      </c>
      <c r="C32" s="102"/>
      <c r="D32" s="102"/>
      <c r="E32" s="102"/>
      <c r="F32" s="102"/>
      <c r="G32" s="102"/>
      <c r="H32" s="102"/>
      <c r="I32" s="73">
        <v>5484126</v>
      </c>
      <c r="J32" s="74" t="s">
        <v>34</v>
      </c>
      <c r="K32" s="26"/>
    </row>
    <row r="33" spans="1:11" ht="24.75" customHeight="1">
      <c r="A33" s="66" t="s">
        <v>10</v>
      </c>
      <c r="B33" s="121" t="s">
        <v>190</v>
      </c>
      <c r="C33" s="121"/>
      <c r="D33" s="121"/>
      <c r="E33" s="121"/>
      <c r="F33" s="121"/>
      <c r="G33" s="121"/>
      <c r="H33" s="72"/>
      <c r="I33" s="73">
        <v>430</v>
      </c>
      <c r="J33" s="74" t="s">
        <v>33</v>
      </c>
      <c r="K33" s="26"/>
    </row>
    <row r="34" spans="1:11" ht="24.75" customHeight="1">
      <c r="A34" s="66" t="s">
        <v>14</v>
      </c>
      <c r="B34" s="102" t="s">
        <v>186</v>
      </c>
      <c r="C34" s="102"/>
      <c r="D34" s="102"/>
      <c r="E34" s="102"/>
      <c r="F34" s="102"/>
      <c r="G34" s="72"/>
      <c r="H34" s="72"/>
      <c r="I34" s="73">
        <v>500100000</v>
      </c>
      <c r="J34" s="74" t="s">
        <v>32</v>
      </c>
      <c r="K34" s="26"/>
    </row>
    <row r="35" spans="1:11" ht="24.75" customHeight="1">
      <c r="A35" s="66" t="s">
        <v>114</v>
      </c>
      <c r="B35" s="102" t="s">
        <v>187</v>
      </c>
      <c r="C35" s="102"/>
      <c r="D35" s="102"/>
      <c r="E35" s="102"/>
      <c r="F35" s="102"/>
      <c r="G35" s="72"/>
      <c r="H35" s="72"/>
      <c r="I35" s="73"/>
      <c r="J35" s="74" t="s">
        <v>5</v>
      </c>
      <c r="K35" s="26"/>
    </row>
    <row r="36" spans="1:11" ht="24.75" customHeight="1">
      <c r="A36" s="66" t="s">
        <v>12</v>
      </c>
      <c r="B36" s="102" t="s">
        <v>188</v>
      </c>
      <c r="C36" s="102"/>
      <c r="D36" s="102"/>
      <c r="E36" s="102"/>
      <c r="F36" s="102"/>
      <c r="G36" s="72"/>
      <c r="H36" s="72"/>
      <c r="I36" s="73"/>
      <c r="J36" s="74" t="s">
        <v>4</v>
      </c>
      <c r="K36" s="26"/>
    </row>
    <row r="37" spans="1:11" ht="24.75" customHeight="1">
      <c r="A37" s="66" t="s">
        <v>11</v>
      </c>
      <c r="B37" s="102" t="s">
        <v>189</v>
      </c>
      <c r="C37" s="102"/>
      <c r="D37" s="102"/>
      <c r="E37" s="102"/>
      <c r="F37" s="102"/>
      <c r="G37" s="72"/>
      <c r="H37" s="72"/>
      <c r="I37" s="73"/>
      <c r="J37" s="74" t="s">
        <v>6</v>
      </c>
      <c r="K37" s="26"/>
    </row>
    <row r="38" spans="1:11" ht="24.75" customHeight="1">
      <c r="A38" s="66" t="s">
        <v>97</v>
      </c>
      <c r="B38" s="102" t="s">
        <v>191</v>
      </c>
      <c r="C38" s="102"/>
      <c r="D38" s="102"/>
      <c r="E38" s="102"/>
      <c r="F38" s="102"/>
      <c r="G38" s="125" t="s">
        <v>44</v>
      </c>
      <c r="H38" s="125"/>
      <c r="I38" s="117"/>
      <c r="J38" s="74"/>
      <c r="K38" s="26"/>
    </row>
    <row r="39" spans="1:11" ht="24.75" customHeight="1">
      <c r="A39" s="66" t="s">
        <v>15</v>
      </c>
      <c r="B39" s="102" t="s">
        <v>192</v>
      </c>
      <c r="C39" s="102"/>
      <c r="D39" s="102"/>
      <c r="E39" s="102"/>
      <c r="F39" s="102"/>
      <c r="G39" s="125" t="s">
        <v>45</v>
      </c>
      <c r="H39" s="125"/>
      <c r="I39" s="117"/>
      <c r="J39" s="74"/>
      <c r="K39" s="26"/>
    </row>
    <row r="40" spans="1:11" ht="24.75" customHeight="1">
      <c r="A40" s="66" t="s">
        <v>30</v>
      </c>
      <c r="B40" s="102">
        <v>621</v>
      </c>
      <c r="C40" s="102"/>
      <c r="D40" s="102"/>
      <c r="E40" s="102"/>
      <c r="F40" s="102"/>
      <c r="G40" s="72"/>
      <c r="H40" s="72"/>
      <c r="I40" s="73"/>
      <c r="J40" s="74"/>
      <c r="K40" s="26"/>
    </row>
    <row r="41" spans="1:11" ht="24.75" customHeight="1">
      <c r="A41" s="66" t="s">
        <v>104</v>
      </c>
      <c r="B41" s="102" t="s">
        <v>193</v>
      </c>
      <c r="C41" s="102"/>
      <c r="D41" s="102"/>
      <c r="E41" s="102"/>
      <c r="F41" s="102"/>
      <c r="G41" s="72"/>
      <c r="H41" s="72"/>
      <c r="I41" s="73"/>
      <c r="J41" s="74"/>
      <c r="K41" s="26"/>
    </row>
    <row r="42" spans="1:11" ht="24.75" customHeight="1">
      <c r="A42" s="66" t="s">
        <v>7</v>
      </c>
      <c r="B42" s="102" t="s">
        <v>194</v>
      </c>
      <c r="C42" s="102"/>
      <c r="D42" s="102"/>
      <c r="E42" s="102"/>
      <c r="F42" s="102"/>
      <c r="G42" s="72"/>
      <c r="H42" s="72"/>
      <c r="I42" s="73"/>
      <c r="J42" s="74"/>
      <c r="K42" s="26"/>
    </row>
    <row r="43" spans="1:11" ht="24.75" customHeight="1">
      <c r="A43" s="90" t="s">
        <v>8</v>
      </c>
      <c r="B43" s="102"/>
      <c r="C43" s="102"/>
      <c r="D43" s="102"/>
      <c r="E43" s="102"/>
      <c r="F43" s="102"/>
      <c r="G43" s="72"/>
      <c r="H43" s="72"/>
      <c r="I43" s="73"/>
      <c r="J43" s="74"/>
      <c r="K43" s="26"/>
    </row>
    <row r="44" spans="1:11" ht="82.5" customHeight="1">
      <c r="A44" s="135" t="s">
        <v>174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</row>
    <row r="45" spans="1:11" ht="30" customHeight="1">
      <c r="A45" s="126" t="s">
        <v>46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</row>
    <row r="46" spans="1:11" ht="23.25" customHeight="1">
      <c r="A46" s="87"/>
      <c r="B46" s="85"/>
      <c r="C46" s="88"/>
      <c r="D46" s="85"/>
      <c r="E46" s="85"/>
      <c r="F46" s="85"/>
      <c r="G46" s="85"/>
      <c r="H46" s="85"/>
      <c r="I46" s="85"/>
      <c r="J46" s="25" t="s">
        <v>118</v>
      </c>
      <c r="K46" s="85" t="s">
        <v>111</v>
      </c>
    </row>
    <row r="47" spans="1:11" ht="23.25" customHeight="1">
      <c r="A47" s="127" t="s">
        <v>53</v>
      </c>
      <c r="B47" s="111" t="s">
        <v>13</v>
      </c>
      <c r="C47" s="111" t="s">
        <v>166</v>
      </c>
      <c r="D47" s="111" t="s">
        <v>167</v>
      </c>
      <c r="E47" s="123" t="s">
        <v>168</v>
      </c>
      <c r="F47" s="111" t="s">
        <v>169</v>
      </c>
      <c r="G47" s="103" t="s">
        <v>110</v>
      </c>
      <c r="H47" s="104"/>
      <c r="I47" s="104"/>
      <c r="J47" s="105"/>
      <c r="K47" s="85"/>
    </row>
    <row r="48" spans="1:11" ht="102" customHeight="1">
      <c r="A48" s="128"/>
      <c r="B48" s="112"/>
      <c r="C48" s="112"/>
      <c r="D48" s="112"/>
      <c r="E48" s="124"/>
      <c r="F48" s="112"/>
      <c r="G48" s="27" t="s">
        <v>41</v>
      </c>
      <c r="H48" s="27" t="s">
        <v>42</v>
      </c>
      <c r="I48" s="27" t="s">
        <v>43</v>
      </c>
      <c r="J48" s="27" t="s">
        <v>21</v>
      </c>
      <c r="K48" s="73"/>
    </row>
    <row r="49" spans="1:16" ht="24.75" customHeight="1">
      <c r="A49" s="26">
        <v>1</v>
      </c>
      <c r="B49" s="92">
        <v>2</v>
      </c>
      <c r="C49" s="92">
        <v>3</v>
      </c>
      <c r="D49" s="92">
        <v>4</v>
      </c>
      <c r="E49" s="92">
        <v>5</v>
      </c>
      <c r="F49" s="92">
        <v>6</v>
      </c>
      <c r="G49" s="92">
        <v>7</v>
      </c>
      <c r="H49" s="92">
        <v>8</v>
      </c>
      <c r="I49" s="92">
        <v>9</v>
      </c>
      <c r="J49" s="116">
        <v>10</v>
      </c>
      <c r="K49" s="117"/>
    </row>
    <row r="50" spans="1:16" ht="30" customHeight="1">
      <c r="A50" s="113" t="s">
        <v>155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</row>
    <row r="51" spans="1:16" ht="45" customHeight="1">
      <c r="A51" s="13" t="s">
        <v>141</v>
      </c>
      <c r="B51" s="18">
        <v>1000</v>
      </c>
      <c r="C51" s="35"/>
      <c r="D51" s="35">
        <v>9.6999999999999993</v>
      </c>
      <c r="E51" s="35">
        <v>414.2</v>
      </c>
      <c r="F51" s="35">
        <f>SUM(G51:K51)</f>
        <v>101758.9</v>
      </c>
      <c r="G51" s="35">
        <v>121.8</v>
      </c>
      <c r="H51" s="35">
        <v>34568.699999999997</v>
      </c>
      <c r="I51" s="35">
        <v>30936.5</v>
      </c>
      <c r="J51" s="114">
        <v>36131.9</v>
      </c>
      <c r="K51" s="115"/>
    </row>
    <row r="52" spans="1:16" ht="47.25" customHeight="1">
      <c r="A52" s="13" t="s">
        <v>139</v>
      </c>
      <c r="B52" s="18">
        <v>1010</v>
      </c>
      <c r="C52" s="35">
        <f>SUM(C53:C57)</f>
        <v>0</v>
      </c>
      <c r="D52" s="35">
        <f>SUM(D53:D57)</f>
        <v>-52233.8</v>
      </c>
      <c r="E52" s="35">
        <f>SUM(E53:E57)</f>
        <v>-54776.899999999994</v>
      </c>
      <c r="F52" s="35">
        <f>SUM(G52:J52)</f>
        <v>-150761.50000000003</v>
      </c>
      <c r="G52" s="35">
        <f>SUM(G53:G57)</f>
        <v>-14476.3</v>
      </c>
      <c r="H52" s="35">
        <f>SUM(H53:H57)</f>
        <v>-46733.8</v>
      </c>
      <c r="I52" s="35">
        <f t="shared" ref="I52:J52" si="0">SUM(I53:I57)</f>
        <v>-42717.700000000004</v>
      </c>
      <c r="J52" s="35">
        <f t="shared" si="0"/>
        <v>-46833.700000000004</v>
      </c>
      <c r="K52" s="33"/>
      <c r="L52" s="75"/>
      <c r="M52" s="75"/>
      <c r="N52" s="75"/>
      <c r="O52" s="75"/>
      <c r="P52" s="75"/>
    </row>
    <row r="53" spans="1:16" ht="30" customHeight="1">
      <c r="A53" s="28" t="s">
        <v>140</v>
      </c>
      <c r="B53" s="26">
        <v>1011</v>
      </c>
      <c r="C53" s="33" t="s">
        <v>56</v>
      </c>
      <c r="D53" s="33">
        <v>-4887</v>
      </c>
      <c r="E53" s="33">
        <v>-5300</v>
      </c>
      <c r="F53" s="33">
        <f t="shared" ref="F53:F86" si="1">SUM(G53:J53)</f>
        <v>-55711.299999999996</v>
      </c>
      <c r="G53" s="33">
        <v>-1581.1</v>
      </c>
      <c r="H53" s="33">
        <v>-19829</v>
      </c>
      <c r="I53" s="33">
        <v>-17730.599999999999</v>
      </c>
      <c r="J53" s="33">
        <v>-16570.599999999999</v>
      </c>
      <c r="K53" s="33"/>
      <c r="L53" s="76"/>
      <c r="M53" s="76"/>
      <c r="N53" s="76"/>
      <c r="O53" s="76"/>
      <c r="P53" s="76"/>
    </row>
    <row r="54" spans="1:16" ht="28.5" customHeight="1">
      <c r="A54" s="28" t="s">
        <v>1</v>
      </c>
      <c r="B54" s="26">
        <v>1012</v>
      </c>
      <c r="C54" s="33" t="s">
        <v>56</v>
      </c>
      <c r="D54" s="33">
        <v>-38481.5</v>
      </c>
      <c r="E54" s="33">
        <v>-40775.599999999999</v>
      </c>
      <c r="F54" s="33">
        <f t="shared" si="1"/>
        <v>-77713.3</v>
      </c>
      <c r="G54" s="33">
        <v>-10616</v>
      </c>
      <c r="H54" s="33">
        <v>-22180.9</v>
      </c>
      <c r="I54" s="33">
        <v>-20032.7</v>
      </c>
      <c r="J54" s="33">
        <v>-24883.7</v>
      </c>
      <c r="K54" s="33"/>
    </row>
    <row r="55" spans="1:16" ht="29.25" customHeight="1">
      <c r="A55" s="28" t="s">
        <v>2</v>
      </c>
      <c r="B55" s="26">
        <v>1013</v>
      </c>
      <c r="C55" s="33" t="s">
        <v>56</v>
      </c>
      <c r="D55" s="33">
        <v>-8865.2999999999993</v>
      </c>
      <c r="E55" s="33">
        <v>-8701.2999999999993</v>
      </c>
      <c r="F55" s="33">
        <f t="shared" si="1"/>
        <v>-17336.900000000001</v>
      </c>
      <c r="G55" s="33">
        <v>-2279.1999999999998</v>
      </c>
      <c r="H55" s="33">
        <v>-4723.8999999999996</v>
      </c>
      <c r="I55" s="33">
        <v>-4954.3999999999996</v>
      </c>
      <c r="J55" s="33">
        <v>-5379.4</v>
      </c>
      <c r="K55" s="33"/>
    </row>
    <row r="56" spans="1:16" ht="29.25" customHeight="1">
      <c r="A56" s="28" t="s">
        <v>3</v>
      </c>
      <c r="B56" s="26">
        <v>1014</v>
      </c>
      <c r="C56" s="33" t="s">
        <v>56</v>
      </c>
      <c r="D56" s="33" t="s">
        <v>56</v>
      </c>
      <c r="E56" s="33" t="s">
        <v>56</v>
      </c>
      <c r="F56" s="33">
        <f t="shared" si="1"/>
        <v>0</v>
      </c>
      <c r="G56" s="33" t="s">
        <v>56</v>
      </c>
      <c r="H56" s="33" t="s">
        <v>56</v>
      </c>
      <c r="I56" s="33" t="s">
        <v>56</v>
      </c>
      <c r="J56" s="33" t="s">
        <v>56</v>
      </c>
      <c r="K56" s="33"/>
    </row>
    <row r="57" spans="1:16" ht="30" customHeight="1">
      <c r="A57" s="28" t="s">
        <v>101</v>
      </c>
      <c r="B57" s="26">
        <v>1015</v>
      </c>
      <c r="C57" s="33" t="s">
        <v>56</v>
      </c>
      <c r="D57" s="33" t="s">
        <v>56</v>
      </c>
      <c r="E57" s="33" t="s">
        <v>56</v>
      </c>
      <c r="F57" s="33">
        <f t="shared" si="1"/>
        <v>0</v>
      </c>
      <c r="G57" s="33" t="s">
        <v>56</v>
      </c>
      <c r="H57" s="33" t="s">
        <v>56</v>
      </c>
      <c r="I57" s="33" t="s">
        <v>56</v>
      </c>
      <c r="J57" s="33" t="s">
        <v>56</v>
      </c>
      <c r="K57" s="33"/>
    </row>
    <row r="58" spans="1:16" ht="28.5" customHeight="1">
      <c r="A58" s="13" t="s">
        <v>55</v>
      </c>
      <c r="B58" s="26">
        <v>1020</v>
      </c>
      <c r="C58" s="35">
        <f>SUM(C51:C52)</f>
        <v>0</v>
      </c>
      <c r="D58" s="35">
        <f>SUM(D51:D52)</f>
        <v>-52224.100000000006</v>
      </c>
      <c r="E58" s="35">
        <f t="shared" ref="E58:K58" si="2">SUM(E51:E52)</f>
        <v>-54362.7</v>
      </c>
      <c r="F58" s="35">
        <f t="shared" si="1"/>
        <v>-49002.600000000013</v>
      </c>
      <c r="G58" s="35">
        <f t="shared" si="2"/>
        <v>-14354.5</v>
      </c>
      <c r="H58" s="35">
        <f t="shared" si="2"/>
        <v>-12165.100000000006</v>
      </c>
      <c r="I58" s="35">
        <f t="shared" si="2"/>
        <v>-11781.200000000004</v>
      </c>
      <c r="J58" s="35">
        <f t="shared" si="2"/>
        <v>-10701.800000000003</v>
      </c>
      <c r="K58" s="35">
        <f t="shared" si="2"/>
        <v>0</v>
      </c>
    </row>
    <row r="59" spans="1:16" ht="40.5" customHeight="1">
      <c r="A59" s="13" t="s">
        <v>154</v>
      </c>
      <c r="B59" s="18">
        <v>1020</v>
      </c>
      <c r="C59" s="35">
        <f>SUM(C60:C64)</f>
        <v>0</v>
      </c>
      <c r="D59" s="35">
        <f>SUM(D60:D64)</f>
        <v>-9233.2999999999993</v>
      </c>
      <c r="E59" s="35">
        <f>SUM(E60:E64)</f>
        <v>-11948.9</v>
      </c>
      <c r="F59" s="35">
        <f t="shared" si="1"/>
        <v>-22032.600000000002</v>
      </c>
      <c r="G59" s="35">
        <f>SUM(G60:G64)</f>
        <v>-4212</v>
      </c>
      <c r="H59" s="35">
        <f>SUM(H60:H64)</f>
        <v>-6335.9000000000005</v>
      </c>
      <c r="I59" s="35">
        <f>SUM(I60:I64)</f>
        <v>-4678.9000000000005</v>
      </c>
      <c r="J59" s="35">
        <f>SUM(J60:J64)</f>
        <v>-6805.8</v>
      </c>
      <c r="K59" s="33"/>
    </row>
    <row r="60" spans="1:16" ht="27.75" customHeight="1">
      <c r="A60" s="28" t="s">
        <v>140</v>
      </c>
      <c r="B60" s="26">
        <v>1021</v>
      </c>
      <c r="C60" s="33" t="s">
        <v>56</v>
      </c>
      <c r="D60" s="33">
        <v>-357.4</v>
      </c>
      <c r="E60" s="33">
        <v>-1231.2</v>
      </c>
      <c r="F60" s="33">
        <f t="shared" si="1"/>
        <v>-2009.5</v>
      </c>
      <c r="G60" s="33">
        <v>-202.3</v>
      </c>
      <c r="H60" s="33">
        <v>-686.8</v>
      </c>
      <c r="I60" s="33">
        <v>-224.4</v>
      </c>
      <c r="J60" s="33">
        <v>-896</v>
      </c>
      <c r="K60" s="33"/>
    </row>
    <row r="61" spans="1:16" ht="27.75" customHeight="1">
      <c r="A61" s="28" t="s">
        <v>1</v>
      </c>
      <c r="B61" s="26">
        <v>1022</v>
      </c>
      <c r="C61" s="33" t="s">
        <v>56</v>
      </c>
      <c r="D61" s="33">
        <v>-1079.7</v>
      </c>
      <c r="E61" s="33">
        <v>-1201.3</v>
      </c>
      <c r="F61" s="33">
        <f t="shared" si="1"/>
        <v>-6625.5</v>
      </c>
      <c r="G61" s="33">
        <v>-1189.5</v>
      </c>
      <c r="H61" s="33">
        <v>-1812</v>
      </c>
      <c r="I61" s="33">
        <v>-1812</v>
      </c>
      <c r="J61" s="33">
        <v>-1812</v>
      </c>
      <c r="K61" s="33"/>
    </row>
    <row r="62" spans="1:16" ht="27.75" customHeight="1">
      <c r="A62" s="28" t="s">
        <v>2</v>
      </c>
      <c r="B62" s="26">
        <v>1023</v>
      </c>
      <c r="C62" s="33" t="s">
        <v>56</v>
      </c>
      <c r="D62" s="33">
        <v>-237.5</v>
      </c>
      <c r="E62" s="33">
        <v>-291</v>
      </c>
      <c r="F62" s="33">
        <f t="shared" si="1"/>
        <v>-1388</v>
      </c>
      <c r="G62" s="33">
        <v>-224.6</v>
      </c>
      <c r="H62" s="33">
        <v>-387.8</v>
      </c>
      <c r="I62" s="33">
        <v>-387.8</v>
      </c>
      <c r="J62" s="33">
        <v>-387.8</v>
      </c>
      <c r="K62" s="33"/>
    </row>
    <row r="63" spans="1:16" ht="27.75" customHeight="1">
      <c r="A63" s="28" t="s">
        <v>3</v>
      </c>
      <c r="B63" s="26">
        <v>1024</v>
      </c>
      <c r="C63" s="33" t="s">
        <v>56</v>
      </c>
      <c r="D63" s="33">
        <v>-622.4</v>
      </c>
      <c r="E63" s="33">
        <v>-1866.2</v>
      </c>
      <c r="F63" s="33">
        <f t="shared" si="1"/>
        <v>-3708.5</v>
      </c>
      <c r="G63" s="33">
        <v>-512.70000000000005</v>
      </c>
      <c r="H63" s="33">
        <v>-2195.8000000000002</v>
      </c>
      <c r="I63" s="33">
        <v>-500</v>
      </c>
      <c r="J63" s="33">
        <v>-500</v>
      </c>
      <c r="K63" s="33"/>
    </row>
    <row r="64" spans="1:16" ht="27.75" customHeight="1">
      <c r="A64" s="28" t="s">
        <v>142</v>
      </c>
      <c r="B64" s="26">
        <v>1025</v>
      </c>
      <c r="C64" s="33" t="s">
        <v>56</v>
      </c>
      <c r="D64" s="33">
        <v>-6936.3</v>
      </c>
      <c r="E64" s="33">
        <v>-7359.2</v>
      </c>
      <c r="F64" s="33">
        <f t="shared" si="1"/>
        <v>-8301.1</v>
      </c>
      <c r="G64" s="33">
        <v>-2082.9</v>
      </c>
      <c r="H64" s="33">
        <v>-1253.5</v>
      </c>
      <c r="I64" s="33">
        <v>-1754.7</v>
      </c>
      <c r="J64" s="33">
        <v>-3210</v>
      </c>
      <c r="K64" s="33"/>
    </row>
    <row r="65" spans="1:11" ht="33.75" customHeight="1">
      <c r="A65" s="13" t="s">
        <v>73</v>
      </c>
      <c r="B65" s="18">
        <v>1040</v>
      </c>
      <c r="C65" s="35">
        <f>SUM(C66:C67)</f>
        <v>0</v>
      </c>
      <c r="D65" s="35">
        <f>SUM(D66:D67)</f>
        <v>62159.7</v>
      </c>
      <c r="E65" s="35">
        <f>SUM(E66:E67)</f>
        <v>66157.5</v>
      </c>
      <c r="F65" s="35">
        <f t="shared" si="1"/>
        <v>68928.600000000006</v>
      </c>
      <c r="G65" s="35">
        <f>SUM(G66:G67)</f>
        <v>18404.400000000001</v>
      </c>
      <c r="H65" s="35">
        <f>SUM(H66:H67)</f>
        <v>16889.599999999999</v>
      </c>
      <c r="I65" s="35">
        <f>SUM(I66:I67)</f>
        <v>16282</v>
      </c>
      <c r="J65" s="35">
        <f>SUM(J66:J67)</f>
        <v>17352.599999999999</v>
      </c>
      <c r="K65" s="33"/>
    </row>
    <row r="66" spans="1:11" ht="27.75" customHeight="1">
      <c r="A66" s="28" t="s">
        <v>74</v>
      </c>
      <c r="B66" s="26">
        <v>1041</v>
      </c>
      <c r="C66" s="33"/>
      <c r="D66" s="33"/>
      <c r="E66" s="33"/>
      <c r="F66" s="33">
        <f t="shared" si="1"/>
        <v>0</v>
      </c>
      <c r="G66" s="33"/>
      <c r="H66" s="33"/>
      <c r="I66" s="33"/>
      <c r="J66" s="33"/>
      <c r="K66" s="33"/>
    </row>
    <row r="67" spans="1:11" ht="27.75" customHeight="1">
      <c r="A67" s="28" t="s">
        <v>75</v>
      </c>
      <c r="B67" s="26">
        <v>1042</v>
      </c>
      <c r="C67" s="33"/>
      <c r="D67" s="33">
        <v>62159.7</v>
      </c>
      <c r="E67" s="33">
        <v>66157.5</v>
      </c>
      <c r="F67" s="33">
        <f t="shared" si="1"/>
        <v>68928.600000000006</v>
      </c>
      <c r="G67" s="33">
        <v>18404.400000000001</v>
      </c>
      <c r="H67" s="33">
        <v>16889.599999999999</v>
      </c>
      <c r="I67" s="33">
        <v>16282</v>
      </c>
      <c r="J67" s="33">
        <v>17352.599999999999</v>
      </c>
      <c r="K67" s="33"/>
    </row>
    <row r="68" spans="1:11" ht="47.25" customHeight="1">
      <c r="A68" s="13" t="s">
        <v>24</v>
      </c>
      <c r="B68" s="18">
        <v>1030</v>
      </c>
      <c r="C68" s="35">
        <f>SUM(C69:C73)</f>
        <v>0</v>
      </c>
      <c r="D68" s="35">
        <f>SUM(D69:D73)</f>
        <v>-1324.7</v>
      </c>
      <c r="E68" s="35">
        <f t="shared" ref="E68:J68" si="3">SUM(E69:E73)</f>
        <v>-1712.1000000000001</v>
      </c>
      <c r="F68" s="35">
        <f t="shared" si="1"/>
        <v>-1601.9</v>
      </c>
      <c r="G68" s="35">
        <f t="shared" si="3"/>
        <v>-350.6</v>
      </c>
      <c r="H68" s="35">
        <f t="shared" si="3"/>
        <v>-584.4</v>
      </c>
      <c r="I68" s="35">
        <f>SUM(I69:I73)</f>
        <v>-321.89999999999998</v>
      </c>
      <c r="J68" s="35">
        <f t="shared" si="3"/>
        <v>-345</v>
      </c>
      <c r="K68" s="33"/>
    </row>
    <row r="69" spans="1:11" ht="27.75" customHeight="1">
      <c r="A69" s="28" t="s">
        <v>117</v>
      </c>
      <c r="B69" s="26">
        <v>1031</v>
      </c>
      <c r="C69" s="33" t="s">
        <v>56</v>
      </c>
      <c r="D69" s="33">
        <v>-1088.2</v>
      </c>
      <c r="E69" s="33">
        <v>-1147.4000000000001</v>
      </c>
      <c r="F69" s="33">
        <f t="shared" si="1"/>
        <v>-1400.5</v>
      </c>
      <c r="G69" s="33">
        <v>-270</v>
      </c>
      <c r="H69" s="33">
        <v>-549.29999999999995</v>
      </c>
      <c r="I69" s="33">
        <v>-281.2</v>
      </c>
      <c r="J69" s="33">
        <v>-300</v>
      </c>
      <c r="K69" s="33"/>
    </row>
    <row r="70" spans="1:11" ht="27.75" customHeight="1">
      <c r="A70" s="28" t="s">
        <v>172</v>
      </c>
      <c r="B70" s="26">
        <v>1032</v>
      </c>
      <c r="C70" s="33" t="s">
        <v>56</v>
      </c>
      <c r="D70" s="33">
        <v>0</v>
      </c>
      <c r="E70" s="33">
        <v>-277.89999999999998</v>
      </c>
      <c r="F70" s="33">
        <f t="shared" si="1"/>
        <v>0</v>
      </c>
      <c r="G70" s="33">
        <v>0</v>
      </c>
      <c r="H70" s="33">
        <v>0</v>
      </c>
      <c r="I70" s="33">
        <v>0</v>
      </c>
      <c r="J70" s="33">
        <v>0</v>
      </c>
      <c r="K70" s="33"/>
    </row>
    <row r="71" spans="1:11" ht="41.25" customHeight="1">
      <c r="A71" s="28" t="s">
        <v>173</v>
      </c>
      <c r="B71" s="26">
        <v>1033</v>
      </c>
      <c r="C71" s="33" t="s">
        <v>56</v>
      </c>
      <c r="D71" s="33">
        <v>0</v>
      </c>
      <c r="E71" s="33">
        <v>-60.3</v>
      </c>
      <c r="F71" s="33">
        <f t="shared" si="1"/>
        <v>0</v>
      </c>
      <c r="G71" s="33">
        <v>0</v>
      </c>
      <c r="H71" s="33">
        <v>0</v>
      </c>
      <c r="I71" s="33">
        <v>0</v>
      </c>
      <c r="J71" s="33">
        <v>0</v>
      </c>
      <c r="K71" s="33"/>
    </row>
    <row r="72" spans="1:11" ht="27.75" customHeight="1">
      <c r="A72" s="28" t="s">
        <v>3</v>
      </c>
      <c r="B72" s="26">
        <v>1034</v>
      </c>
      <c r="C72" s="33" t="s">
        <v>56</v>
      </c>
      <c r="D72" s="33" t="s">
        <v>56</v>
      </c>
      <c r="E72" s="33" t="s">
        <v>56</v>
      </c>
      <c r="F72" s="33">
        <f t="shared" si="1"/>
        <v>0</v>
      </c>
      <c r="G72" s="33" t="s">
        <v>56</v>
      </c>
      <c r="H72" s="33" t="s">
        <v>56</v>
      </c>
      <c r="I72" s="33" t="s">
        <v>56</v>
      </c>
      <c r="J72" s="33" t="s">
        <v>56</v>
      </c>
      <c r="K72" s="33"/>
    </row>
    <row r="73" spans="1:11" ht="27.75" customHeight="1">
      <c r="A73" s="28" t="s">
        <v>147</v>
      </c>
      <c r="B73" s="26">
        <v>1035</v>
      </c>
      <c r="C73" s="33" t="s">
        <v>56</v>
      </c>
      <c r="D73" s="33">
        <v>-236.5</v>
      </c>
      <c r="E73" s="33">
        <v>-226.5</v>
      </c>
      <c r="F73" s="33">
        <f t="shared" si="1"/>
        <v>-201.39999999999998</v>
      </c>
      <c r="G73" s="33">
        <v>-80.599999999999994</v>
      </c>
      <c r="H73" s="33">
        <v>-35.1</v>
      </c>
      <c r="I73" s="33">
        <v>-40.700000000000003</v>
      </c>
      <c r="J73" s="33">
        <v>-45</v>
      </c>
      <c r="K73" s="33"/>
    </row>
    <row r="74" spans="1:11" ht="47.25" customHeight="1">
      <c r="A74" s="13" t="s">
        <v>0</v>
      </c>
      <c r="B74" s="26">
        <v>1100</v>
      </c>
      <c r="C74" s="35">
        <f>SUM(C58,C59,C65,C68)</f>
        <v>0</v>
      </c>
      <c r="D74" s="35">
        <f>SUM(D58,D59,D65,D68)</f>
        <v>-622.40000000001169</v>
      </c>
      <c r="E74" s="35">
        <f>SUM(E58,E59,E65,E68)</f>
        <v>-1866.1999999999914</v>
      </c>
      <c r="F74" s="35">
        <f t="shared" si="1"/>
        <v>-3708.5000000000168</v>
      </c>
      <c r="G74" s="35">
        <f>SUM(G58,G59,G65,G68)</f>
        <v>-512.69999999999857</v>
      </c>
      <c r="H74" s="35">
        <f>SUM(H58,H59,H65,H68)</f>
        <v>-2195.8000000000088</v>
      </c>
      <c r="I74" s="35">
        <f>--SUM(I58,I59,I65,I68)</f>
        <v>-500.0000000000058</v>
      </c>
      <c r="J74" s="35">
        <f>SUM(J58,J59,J65,J68)</f>
        <v>-500.00000000000364</v>
      </c>
      <c r="K74" s="35">
        <f>SUM(K58:K68)</f>
        <v>0</v>
      </c>
    </row>
    <row r="75" spans="1:11" ht="27.75" customHeight="1">
      <c r="A75" s="13" t="s">
        <v>143</v>
      </c>
      <c r="B75" s="18">
        <v>1130</v>
      </c>
      <c r="C75" s="35"/>
      <c r="D75" s="35"/>
      <c r="E75" s="35"/>
      <c r="F75" s="35">
        <f t="shared" si="1"/>
        <v>0</v>
      </c>
      <c r="G75" s="35"/>
      <c r="H75" s="35"/>
      <c r="I75" s="35"/>
      <c r="J75" s="35"/>
      <c r="K75" s="33"/>
    </row>
    <row r="76" spans="1:11" ht="27.75" customHeight="1">
      <c r="A76" s="11" t="s">
        <v>144</v>
      </c>
      <c r="B76" s="18">
        <v>1140</v>
      </c>
      <c r="C76" s="35" t="s">
        <v>56</v>
      </c>
      <c r="D76" s="35" t="s">
        <v>56</v>
      </c>
      <c r="E76" s="35" t="s">
        <v>56</v>
      </c>
      <c r="F76" s="35">
        <f t="shared" si="1"/>
        <v>0</v>
      </c>
      <c r="G76" s="33" t="s">
        <v>56</v>
      </c>
      <c r="H76" s="33" t="s">
        <v>56</v>
      </c>
      <c r="I76" s="33" t="s">
        <v>56</v>
      </c>
      <c r="J76" s="33" t="s">
        <v>56</v>
      </c>
      <c r="K76" s="33"/>
    </row>
    <row r="77" spans="1:11" ht="27.75" customHeight="1">
      <c r="A77" s="13" t="s">
        <v>145</v>
      </c>
      <c r="B77" s="18">
        <v>1150</v>
      </c>
      <c r="C77" s="35"/>
      <c r="D77" s="35">
        <v>622.4</v>
      </c>
      <c r="E77" s="35">
        <v>1866.2</v>
      </c>
      <c r="F77" s="35">
        <f>SUM(G77:J77)</f>
        <v>3708.5</v>
      </c>
      <c r="G77" s="35">
        <v>512.70000000000005</v>
      </c>
      <c r="H77" s="35">
        <v>2195.8000000000002</v>
      </c>
      <c r="I77" s="35">
        <v>500</v>
      </c>
      <c r="J77" s="35">
        <v>500</v>
      </c>
      <c r="K77" s="33"/>
    </row>
    <row r="78" spans="1:11" ht="27.75" customHeight="1">
      <c r="A78" s="13" t="s">
        <v>146</v>
      </c>
      <c r="B78" s="18">
        <v>1160</v>
      </c>
      <c r="C78" s="35" t="s">
        <v>56</v>
      </c>
      <c r="D78" s="35" t="s">
        <v>56</v>
      </c>
      <c r="E78" s="35" t="s">
        <v>56</v>
      </c>
      <c r="F78" s="35">
        <f t="shared" si="1"/>
        <v>0</v>
      </c>
      <c r="G78" s="33" t="s">
        <v>56</v>
      </c>
      <c r="H78" s="33" t="s">
        <v>56</v>
      </c>
      <c r="I78" s="33" t="s">
        <v>56</v>
      </c>
      <c r="J78" s="33" t="s">
        <v>56</v>
      </c>
      <c r="K78" s="33"/>
    </row>
    <row r="79" spans="1:11" ht="28.5" customHeight="1">
      <c r="A79" s="13" t="s">
        <v>27</v>
      </c>
      <c r="B79" s="18">
        <v>1170</v>
      </c>
      <c r="C79" s="35">
        <f>SUM(C74, C75:C78)</f>
        <v>0</v>
      </c>
      <c r="D79" s="35">
        <f>SUM(D74, D75:D78)</f>
        <v>-1.1709744285326451E-11</v>
      </c>
      <c r="E79" s="35">
        <f>SUM(E74, E75:E78)</f>
        <v>8.6401996668428183E-12</v>
      </c>
      <c r="F79" s="35">
        <f t="shared" si="1"/>
        <v>-1.659827830735594E-11</v>
      </c>
      <c r="G79" s="35">
        <f>SUM(G74, G75:G78)</f>
        <v>1.4779288903810084E-12</v>
      </c>
      <c r="H79" s="35">
        <f>SUM(H74, H75:H78)</f>
        <v>-8.6401996668428183E-12</v>
      </c>
      <c r="I79" s="35">
        <f>SUM(I74, I75:I78)</f>
        <v>-5.7980287238024175E-12</v>
      </c>
      <c r="J79" s="35">
        <f>SUM(J74, J75:J78)</f>
        <v>-3.637978807091713E-12</v>
      </c>
      <c r="K79" s="35">
        <f>SUM(K74, K75:K78)</f>
        <v>0</v>
      </c>
    </row>
    <row r="80" spans="1:11" ht="27.75" customHeight="1">
      <c r="A80" s="11" t="s">
        <v>57</v>
      </c>
      <c r="B80" s="26">
        <v>1180</v>
      </c>
      <c r="C80" s="33" t="s">
        <v>56</v>
      </c>
      <c r="D80" s="33" t="s">
        <v>56</v>
      </c>
      <c r="E80" s="33" t="s">
        <v>56</v>
      </c>
      <c r="F80" s="33">
        <f t="shared" si="1"/>
        <v>0</v>
      </c>
      <c r="G80" s="33" t="s">
        <v>56</v>
      </c>
      <c r="H80" s="33" t="s">
        <v>56</v>
      </c>
      <c r="I80" s="33" t="s">
        <v>56</v>
      </c>
      <c r="J80" s="33" t="s">
        <v>56</v>
      </c>
      <c r="K80" s="33"/>
    </row>
    <row r="81" spans="1:11" ht="27" customHeight="1">
      <c r="A81" s="11" t="s">
        <v>58</v>
      </c>
      <c r="B81" s="26">
        <v>1181</v>
      </c>
      <c r="C81" s="33"/>
      <c r="D81" s="33"/>
      <c r="E81" s="33"/>
      <c r="F81" s="33">
        <f t="shared" si="1"/>
        <v>0</v>
      </c>
      <c r="G81" s="33"/>
      <c r="H81" s="33"/>
      <c r="I81" s="33"/>
      <c r="J81" s="33"/>
      <c r="K81" s="33"/>
    </row>
    <row r="82" spans="1:11" ht="28.5" customHeight="1">
      <c r="A82" s="13" t="s">
        <v>95</v>
      </c>
      <c r="B82" s="26">
        <v>1200</v>
      </c>
      <c r="C82" s="35">
        <f>SUM(C79:C81)</f>
        <v>0</v>
      </c>
      <c r="D82" s="35">
        <f>SUM(D79:D81)</f>
        <v>-1.1709744285326451E-11</v>
      </c>
      <c r="E82" s="35">
        <f>SUM(E79:E81)</f>
        <v>8.6401996668428183E-12</v>
      </c>
      <c r="F82" s="35">
        <f>SUM(G82:J82)</f>
        <v>-1.659827830735594E-11</v>
      </c>
      <c r="G82" s="35">
        <f>SUM(G79:G81)</f>
        <v>1.4779288903810084E-12</v>
      </c>
      <c r="H82" s="35">
        <f>SUM(H79:H81)</f>
        <v>-8.6401996668428183E-12</v>
      </c>
      <c r="I82" s="35">
        <f>SUM(I79:I81)</f>
        <v>-5.7980287238024175E-12</v>
      </c>
      <c r="J82" s="35">
        <f>SUM(J79:J81)</f>
        <v>-3.637978807091713E-12</v>
      </c>
      <c r="K82" s="35">
        <f>SUM(K79:K81)</f>
        <v>0</v>
      </c>
    </row>
    <row r="83" spans="1:11" ht="35.25" customHeight="1">
      <c r="A83" s="11" t="s">
        <v>98</v>
      </c>
      <c r="B83" s="26">
        <v>1201</v>
      </c>
      <c r="C83" s="33"/>
      <c r="D83" s="33"/>
      <c r="E83" s="33"/>
      <c r="F83" s="33">
        <f t="shared" si="1"/>
        <v>0</v>
      </c>
      <c r="G83" s="33"/>
      <c r="H83" s="33"/>
      <c r="I83" s="33"/>
      <c r="J83" s="33"/>
      <c r="K83" s="33"/>
    </row>
    <row r="84" spans="1:11" ht="33" customHeight="1">
      <c r="A84" s="11" t="s">
        <v>99</v>
      </c>
      <c r="B84" s="26">
        <v>1202</v>
      </c>
      <c r="C84" s="33" t="s">
        <v>56</v>
      </c>
      <c r="D84" s="33" t="s">
        <v>56</v>
      </c>
      <c r="E84" s="33" t="s">
        <v>56</v>
      </c>
      <c r="F84" s="33">
        <f t="shared" si="1"/>
        <v>0</v>
      </c>
      <c r="G84" s="33" t="s">
        <v>56</v>
      </c>
      <c r="H84" s="33" t="s">
        <v>56</v>
      </c>
      <c r="I84" s="33" t="s">
        <v>56</v>
      </c>
      <c r="J84" s="33" t="s">
        <v>56</v>
      </c>
      <c r="K84" s="33"/>
    </row>
    <row r="85" spans="1:11" ht="33" customHeight="1">
      <c r="A85" s="13" t="s">
        <v>175</v>
      </c>
      <c r="B85" s="18">
        <v>1210</v>
      </c>
      <c r="C85" s="23">
        <f>SUM(C51,C65,C75,C77,C81)</f>
        <v>0</v>
      </c>
      <c r="D85" s="23">
        <f>SUM(D51,D65,D75,D77,D81)</f>
        <v>62791.799999999996</v>
      </c>
      <c r="E85" s="23">
        <f t="shared" ref="E85:I85" si="4">SUM(E51,E65,E75,E77,E81)</f>
        <v>68437.899999999994</v>
      </c>
      <c r="F85" s="35">
        <f>SUM(G85:J85)</f>
        <v>174396</v>
      </c>
      <c r="G85" s="23">
        <f>SUM(G51,G65,G75,G77,G81)</f>
        <v>19038.900000000001</v>
      </c>
      <c r="H85" s="23">
        <f t="shared" si="4"/>
        <v>53654.1</v>
      </c>
      <c r="I85" s="23">
        <f t="shared" si="4"/>
        <v>47718.5</v>
      </c>
      <c r="J85" s="23">
        <f>SUM(J51,J65,J75,J77,J81)</f>
        <v>53984.5</v>
      </c>
      <c r="K85" s="33"/>
    </row>
    <row r="86" spans="1:11" ht="33" customHeight="1">
      <c r="A86" s="13" t="s">
        <v>176</v>
      </c>
      <c r="B86" s="18">
        <v>1220</v>
      </c>
      <c r="C86" s="35">
        <f>SUM(C52,C59,C68,C76,C78,C80)</f>
        <v>0</v>
      </c>
      <c r="D86" s="35">
        <f>SUM(D52,D59,D68,D76,D78,D80)</f>
        <v>-62791.8</v>
      </c>
      <c r="E86" s="35">
        <f>SUM(E52,E59,E68,E76,E78,E80)</f>
        <v>-68437.899999999994</v>
      </c>
      <c r="F86" s="35">
        <f t="shared" si="1"/>
        <v>-174396</v>
      </c>
      <c r="G86" s="35">
        <f>SUM(G52,G59,G68,G76,G78,G80)</f>
        <v>-19038.899999999998</v>
      </c>
      <c r="H86" s="35">
        <f>SUM(H52,H59,H68,H76,H78,H80)</f>
        <v>-53654.100000000006</v>
      </c>
      <c r="I86" s="35">
        <f>SUM(I52,I59,I68,I76,I78,I80)</f>
        <v>-47718.500000000007</v>
      </c>
      <c r="J86" s="35">
        <f>SUM(J52,J59,J68,J76,J78,J80)</f>
        <v>-53984.500000000007</v>
      </c>
      <c r="K86" s="33"/>
    </row>
    <row r="87" spans="1:11" ht="25.5" customHeight="1">
      <c r="A87" s="100" t="s">
        <v>156</v>
      </c>
      <c r="B87" s="100"/>
      <c r="C87" s="100"/>
      <c r="D87" s="100"/>
      <c r="E87" s="100"/>
      <c r="F87" s="100"/>
      <c r="G87" s="100"/>
      <c r="H87" s="100"/>
      <c r="I87" s="100"/>
      <c r="J87" s="100"/>
      <c r="K87" s="100"/>
    </row>
    <row r="88" spans="1:11" ht="69" customHeight="1">
      <c r="A88" s="14" t="s">
        <v>119</v>
      </c>
      <c r="B88" s="18">
        <v>2110</v>
      </c>
      <c r="C88" s="35">
        <f>SUM(C89:C92)</f>
        <v>0</v>
      </c>
      <c r="D88" s="35">
        <f t="shared" ref="D88:I88" si="5">SUM(D89:D92)</f>
        <v>-597</v>
      </c>
      <c r="E88" s="35">
        <f t="shared" si="5"/>
        <v>-642.1</v>
      </c>
      <c r="F88" s="35">
        <f>SUM(G88:J88)</f>
        <v>-1265.0999999999999</v>
      </c>
      <c r="G88" s="35">
        <f t="shared" si="5"/>
        <v>-177.1</v>
      </c>
      <c r="H88" s="35">
        <f t="shared" si="5"/>
        <v>-359.9</v>
      </c>
      <c r="I88" s="35">
        <f t="shared" si="5"/>
        <v>-327.7</v>
      </c>
      <c r="J88" s="35">
        <f>SUM(J89:J92)</f>
        <v>-400.4</v>
      </c>
      <c r="K88" s="12"/>
    </row>
    <row r="89" spans="1:11" ht="44.25" customHeight="1">
      <c r="A89" s="28" t="s">
        <v>112</v>
      </c>
      <c r="B89" s="26">
        <v>2111</v>
      </c>
      <c r="C89" s="33" t="s">
        <v>56</v>
      </c>
      <c r="D89" s="33" t="s">
        <v>56</v>
      </c>
      <c r="E89" s="33" t="s">
        <v>56</v>
      </c>
      <c r="F89" s="35">
        <f t="shared" ref="F89:F103" si="6">SUM(G89:J89)</f>
        <v>0</v>
      </c>
      <c r="G89" s="33" t="s">
        <v>56</v>
      </c>
      <c r="H89" s="33" t="s">
        <v>56</v>
      </c>
      <c r="I89" s="33" t="s">
        <v>56</v>
      </c>
      <c r="J89" s="33" t="s">
        <v>56</v>
      </c>
      <c r="K89" s="12"/>
    </row>
    <row r="90" spans="1:11" ht="45.75" customHeight="1">
      <c r="A90" s="15" t="s">
        <v>113</v>
      </c>
      <c r="B90" s="26">
        <v>2112</v>
      </c>
      <c r="C90" s="33" t="s">
        <v>56</v>
      </c>
      <c r="D90" s="33" t="s">
        <v>56</v>
      </c>
      <c r="E90" s="33" t="s">
        <v>56</v>
      </c>
      <c r="F90" s="35">
        <f t="shared" si="6"/>
        <v>0</v>
      </c>
      <c r="G90" s="33" t="s">
        <v>56</v>
      </c>
      <c r="H90" s="33" t="s">
        <v>56</v>
      </c>
      <c r="I90" s="33" t="s">
        <v>56</v>
      </c>
      <c r="J90" s="33" t="s">
        <v>56</v>
      </c>
      <c r="K90" s="12"/>
    </row>
    <row r="91" spans="1:11" ht="28.5" customHeight="1">
      <c r="A91" s="28" t="s">
        <v>195</v>
      </c>
      <c r="B91" s="26">
        <v>2113</v>
      </c>
      <c r="C91" s="33" t="s">
        <v>56</v>
      </c>
      <c r="D91" s="33">
        <v>-597</v>
      </c>
      <c r="E91" s="33">
        <v>-642.1</v>
      </c>
      <c r="F91" s="33">
        <f t="shared" si="6"/>
        <v>-1265.0999999999999</v>
      </c>
      <c r="G91" s="33">
        <v>-177.1</v>
      </c>
      <c r="H91" s="33">
        <v>-359.9</v>
      </c>
      <c r="I91" s="33">
        <v>-327.7</v>
      </c>
      <c r="J91" s="33">
        <v>-400.4</v>
      </c>
      <c r="K91" s="12"/>
    </row>
    <row r="92" spans="1:11" ht="33" customHeight="1">
      <c r="A92" s="28" t="s">
        <v>90</v>
      </c>
      <c r="B92" s="26">
        <v>2114</v>
      </c>
      <c r="C92" s="33" t="s">
        <v>56</v>
      </c>
      <c r="D92" s="33" t="s">
        <v>56</v>
      </c>
      <c r="E92" s="33" t="s">
        <v>56</v>
      </c>
      <c r="F92" s="35">
        <f t="shared" si="6"/>
        <v>0</v>
      </c>
      <c r="G92" s="33" t="s">
        <v>56</v>
      </c>
      <c r="H92" s="33" t="s">
        <v>56</v>
      </c>
      <c r="I92" s="33" t="s">
        <v>56</v>
      </c>
      <c r="J92" s="33" t="s">
        <v>56</v>
      </c>
      <c r="K92" s="12"/>
    </row>
    <row r="93" spans="1:11" ht="43.5" customHeight="1">
      <c r="A93" s="17" t="s">
        <v>120</v>
      </c>
      <c r="B93" s="29">
        <v>2120</v>
      </c>
      <c r="C93" s="35">
        <f>SUM(C94:C99)</f>
        <v>0</v>
      </c>
      <c r="D93" s="35">
        <f>SUM(D94:D99)</f>
        <v>-7166</v>
      </c>
      <c r="E93" s="35">
        <f>SUM(E94:E99)</f>
        <v>-7503.6</v>
      </c>
      <c r="F93" s="35">
        <f t="shared" si="6"/>
        <v>-15180.900000000001</v>
      </c>
      <c r="G93" s="35">
        <f>SUM(G94:G99)</f>
        <v>-2125</v>
      </c>
      <c r="H93" s="35">
        <f>SUM(H94:H99)</f>
        <v>-4318.7</v>
      </c>
      <c r="I93" s="35">
        <f>SUM(I94:I99)</f>
        <v>-3932</v>
      </c>
      <c r="J93" s="35">
        <f>SUM(J94:J99)</f>
        <v>-4805.2</v>
      </c>
      <c r="K93" s="12"/>
    </row>
    <row r="94" spans="1:11" ht="36" customHeight="1">
      <c r="A94" s="15" t="s">
        <v>81</v>
      </c>
      <c r="B94" s="92">
        <v>2121</v>
      </c>
      <c r="C94" s="33" t="s">
        <v>56</v>
      </c>
      <c r="D94" s="33" t="s">
        <v>56</v>
      </c>
      <c r="E94" s="33" t="s">
        <v>56</v>
      </c>
      <c r="F94" s="35">
        <f t="shared" si="6"/>
        <v>0</v>
      </c>
      <c r="G94" s="33" t="s">
        <v>56</v>
      </c>
      <c r="H94" s="33" t="s">
        <v>56</v>
      </c>
      <c r="I94" s="33" t="s">
        <v>56</v>
      </c>
      <c r="J94" s="33" t="s">
        <v>56</v>
      </c>
      <c r="K94" s="12"/>
    </row>
    <row r="95" spans="1:11" ht="33.75" customHeight="1">
      <c r="A95" s="28" t="s">
        <v>196</v>
      </c>
      <c r="B95" s="92">
        <v>2122</v>
      </c>
      <c r="C95" s="33" t="s">
        <v>56</v>
      </c>
      <c r="D95" s="33">
        <v>-7166</v>
      </c>
      <c r="E95" s="33">
        <v>-7503.6</v>
      </c>
      <c r="F95" s="33">
        <f t="shared" si="6"/>
        <v>-15180.900000000001</v>
      </c>
      <c r="G95" s="33">
        <v>-2125</v>
      </c>
      <c r="H95" s="33">
        <v>-4318.7</v>
      </c>
      <c r="I95" s="33">
        <v>-3932</v>
      </c>
      <c r="J95" s="33">
        <v>-4805.2</v>
      </c>
      <c r="K95" s="12"/>
    </row>
    <row r="96" spans="1:11" ht="31.5" customHeight="1">
      <c r="A96" s="28" t="s">
        <v>93</v>
      </c>
      <c r="B96" s="92">
        <v>2123</v>
      </c>
      <c r="C96" s="33" t="s">
        <v>56</v>
      </c>
      <c r="D96" s="33" t="s">
        <v>56</v>
      </c>
      <c r="E96" s="33" t="s">
        <v>56</v>
      </c>
      <c r="F96" s="35">
        <f t="shared" si="6"/>
        <v>0</v>
      </c>
      <c r="G96" s="33" t="s">
        <v>56</v>
      </c>
      <c r="H96" s="33" t="s">
        <v>56</v>
      </c>
      <c r="I96" s="33" t="s">
        <v>56</v>
      </c>
      <c r="J96" s="33" t="s">
        <v>56</v>
      </c>
      <c r="K96" s="12"/>
    </row>
    <row r="97" spans="1:11" ht="31.5" customHeight="1">
      <c r="A97" s="28" t="s">
        <v>94</v>
      </c>
      <c r="B97" s="92">
        <v>2124</v>
      </c>
      <c r="C97" s="33" t="s">
        <v>56</v>
      </c>
      <c r="D97" s="33" t="s">
        <v>56</v>
      </c>
      <c r="E97" s="33" t="s">
        <v>56</v>
      </c>
      <c r="F97" s="35">
        <f t="shared" si="6"/>
        <v>0</v>
      </c>
      <c r="G97" s="33" t="s">
        <v>56</v>
      </c>
      <c r="H97" s="33" t="s">
        <v>56</v>
      </c>
      <c r="I97" s="33" t="s">
        <v>56</v>
      </c>
      <c r="J97" s="33" t="s">
        <v>56</v>
      </c>
      <c r="K97" s="12"/>
    </row>
    <row r="98" spans="1:11" ht="96.75" customHeight="1">
      <c r="A98" s="28" t="s">
        <v>123</v>
      </c>
      <c r="B98" s="92">
        <v>2125</v>
      </c>
      <c r="C98" s="33" t="s">
        <v>56</v>
      </c>
      <c r="D98" s="33" t="s">
        <v>56</v>
      </c>
      <c r="E98" s="33" t="s">
        <v>56</v>
      </c>
      <c r="F98" s="35">
        <f t="shared" si="6"/>
        <v>0</v>
      </c>
      <c r="G98" s="33" t="s">
        <v>56</v>
      </c>
      <c r="H98" s="33" t="s">
        <v>56</v>
      </c>
      <c r="I98" s="33" t="s">
        <v>56</v>
      </c>
      <c r="J98" s="33" t="s">
        <v>56</v>
      </c>
      <c r="K98" s="12"/>
    </row>
    <row r="99" spans="1:11" ht="31.5" customHeight="1">
      <c r="A99" s="28" t="s">
        <v>90</v>
      </c>
      <c r="B99" s="92">
        <v>2126</v>
      </c>
      <c r="C99" s="33" t="s">
        <v>56</v>
      </c>
      <c r="D99" s="33" t="s">
        <v>56</v>
      </c>
      <c r="E99" s="33" t="s">
        <v>56</v>
      </c>
      <c r="F99" s="35">
        <f t="shared" si="6"/>
        <v>0</v>
      </c>
      <c r="G99" s="33" t="s">
        <v>56</v>
      </c>
      <c r="H99" s="33" t="s">
        <v>56</v>
      </c>
      <c r="I99" s="33" t="s">
        <v>56</v>
      </c>
      <c r="J99" s="33" t="s">
        <v>56</v>
      </c>
      <c r="K99" s="12"/>
    </row>
    <row r="100" spans="1:11" ht="48" customHeight="1">
      <c r="A100" s="14" t="s">
        <v>121</v>
      </c>
      <c r="B100" s="29">
        <v>2130</v>
      </c>
      <c r="C100" s="35">
        <f>SUM(C101:C103)</f>
        <v>0</v>
      </c>
      <c r="D100" s="35">
        <f t="shared" ref="D100:J100" si="7">SUM(D101:D103)</f>
        <v>-9515</v>
      </c>
      <c r="E100" s="35">
        <f>SUM(E101:E103)</f>
        <v>-9440</v>
      </c>
      <c r="F100" s="35">
        <f t="shared" si="6"/>
        <v>-19365.299999999996</v>
      </c>
      <c r="G100" s="35">
        <f t="shared" si="7"/>
        <v>-2702.8999999999996</v>
      </c>
      <c r="H100" s="35">
        <f t="shared" si="7"/>
        <v>-5508.2999999999993</v>
      </c>
      <c r="I100" s="35">
        <f t="shared" si="7"/>
        <v>-5014.2</v>
      </c>
      <c r="J100" s="35">
        <f t="shared" si="7"/>
        <v>-6139.9</v>
      </c>
      <c r="K100" s="12"/>
    </row>
    <row r="101" spans="1:11" ht="33" customHeight="1">
      <c r="A101" s="28" t="s">
        <v>91</v>
      </c>
      <c r="B101" s="92">
        <v>2131</v>
      </c>
      <c r="C101" s="33" t="s">
        <v>56</v>
      </c>
      <c r="D101" s="33" t="s">
        <v>56</v>
      </c>
      <c r="E101" s="33" t="s">
        <v>56</v>
      </c>
      <c r="F101" s="35">
        <f t="shared" si="6"/>
        <v>0</v>
      </c>
      <c r="G101" s="33" t="s">
        <v>56</v>
      </c>
      <c r="H101" s="33" t="s">
        <v>56</v>
      </c>
      <c r="I101" s="33" t="s">
        <v>56</v>
      </c>
      <c r="J101" s="33" t="s">
        <v>56</v>
      </c>
      <c r="K101" s="12"/>
    </row>
    <row r="102" spans="1:11" ht="44.25" customHeight="1">
      <c r="A102" s="28" t="s">
        <v>92</v>
      </c>
      <c r="B102" s="92">
        <v>2132</v>
      </c>
      <c r="C102" s="33" t="s">
        <v>56</v>
      </c>
      <c r="D102" s="33">
        <v>-9157</v>
      </c>
      <c r="E102" s="33">
        <v>-9052.6</v>
      </c>
      <c r="F102" s="33">
        <f t="shared" si="6"/>
        <v>-18554.400000000001</v>
      </c>
      <c r="G102" s="33">
        <v>-2597.1999999999998</v>
      </c>
      <c r="H102" s="33">
        <v>-5278.4</v>
      </c>
      <c r="I102" s="33">
        <v>-4805.8</v>
      </c>
      <c r="J102" s="33">
        <v>-5873</v>
      </c>
      <c r="K102" s="12"/>
    </row>
    <row r="103" spans="1:11" ht="35.25" customHeight="1">
      <c r="A103" s="28" t="s">
        <v>178</v>
      </c>
      <c r="B103" s="92">
        <v>2133</v>
      </c>
      <c r="C103" s="33" t="s">
        <v>56</v>
      </c>
      <c r="D103" s="33">
        <v>-358</v>
      </c>
      <c r="E103" s="33">
        <v>-387.4</v>
      </c>
      <c r="F103" s="33">
        <f t="shared" si="6"/>
        <v>-810.9</v>
      </c>
      <c r="G103" s="33">
        <v>-105.7</v>
      </c>
      <c r="H103" s="33">
        <v>-229.9</v>
      </c>
      <c r="I103" s="33">
        <v>-208.4</v>
      </c>
      <c r="J103" s="33">
        <v>-266.89999999999998</v>
      </c>
      <c r="K103" s="12"/>
    </row>
    <row r="104" spans="1:11" ht="30.75" customHeight="1">
      <c r="A104" s="17" t="s">
        <v>116</v>
      </c>
      <c r="B104" s="29">
        <v>2200</v>
      </c>
      <c r="C104" s="35">
        <f>SUM(C88+C93+C100)</f>
        <v>0</v>
      </c>
      <c r="D104" s="35">
        <f>SUM(D88+D93+D100)</f>
        <v>-17278</v>
      </c>
      <c r="E104" s="35">
        <f>SUM(E88+E93+E100)</f>
        <v>-17585.7</v>
      </c>
      <c r="F104" s="35">
        <f>SUM(G104:J104)</f>
        <v>-35811.299999999996</v>
      </c>
      <c r="G104" s="35">
        <f>SUM(G88+G93+G100)</f>
        <v>-5005</v>
      </c>
      <c r="H104" s="35">
        <f>SUM(H88+H93+H100)</f>
        <v>-10186.899999999998</v>
      </c>
      <c r="I104" s="35">
        <f>SUM(I88+I93+I100)</f>
        <v>-9273.9</v>
      </c>
      <c r="J104" s="35">
        <f>SUM(J88+J93+J100)</f>
        <v>-11345.5</v>
      </c>
      <c r="K104" s="12"/>
    </row>
    <row r="105" spans="1:11" ht="27" customHeight="1">
      <c r="A105" s="100" t="s">
        <v>157</v>
      </c>
      <c r="B105" s="101"/>
      <c r="C105" s="100"/>
      <c r="D105" s="100"/>
      <c r="E105" s="100"/>
      <c r="F105" s="100"/>
      <c r="G105" s="100"/>
      <c r="H105" s="100"/>
      <c r="I105" s="100"/>
      <c r="J105" s="100"/>
      <c r="K105" s="100"/>
    </row>
    <row r="106" spans="1:11" ht="46.5" customHeight="1">
      <c r="A106" s="57" t="s">
        <v>36</v>
      </c>
      <c r="B106" s="29"/>
      <c r="C106" s="23"/>
      <c r="D106" s="23"/>
      <c r="E106" s="23"/>
      <c r="F106" s="23"/>
      <c r="G106" s="23"/>
      <c r="H106" s="23"/>
      <c r="I106" s="23"/>
      <c r="J106" s="23"/>
      <c r="K106" s="12"/>
    </row>
    <row r="107" spans="1:11" ht="42.75" customHeight="1">
      <c r="A107" s="13" t="s">
        <v>76</v>
      </c>
      <c r="B107" s="18">
        <v>3000</v>
      </c>
      <c r="C107" s="23">
        <f t="shared" ref="C107:J107" si="8">SUM(C108:C111)</f>
        <v>0</v>
      </c>
      <c r="D107" s="23">
        <f>SUM(D108:D111)</f>
        <v>62169.399999999994</v>
      </c>
      <c r="E107" s="23">
        <f t="shared" si="8"/>
        <v>66121.7</v>
      </c>
      <c r="F107" s="23">
        <f t="shared" ref="F107:F113" si="9">SUM(G107:J107)</f>
        <v>69389.7</v>
      </c>
      <c r="G107" s="23">
        <f t="shared" si="8"/>
        <v>18526.199999999997</v>
      </c>
      <c r="H107" s="23">
        <f t="shared" si="8"/>
        <v>16999.699999999997</v>
      </c>
      <c r="I107" s="23">
        <f t="shared" si="8"/>
        <v>23645.599999999999</v>
      </c>
      <c r="J107" s="23">
        <f t="shared" si="8"/>
        <v>10218.199999999999</v>
      </c>
      <c r="K107" s="12"/>
    </row>
    <row r="108" spans="1:11" ht="51.75" customHeight="1">
      <c r="A108" s="11" t="s">
        <v>102</v>
      </c>
      <c r="B108" s="26">
        <v>3010</v>
      </c>
      <c r="C108" s="22"/>
      <c r="D108" s="22">
        <v>9.6999999999999993</v>
      </c>
      <c r="E108" s="22">
        <v>414.2</v>
      </c>
      <c r="F108" s="22">
        <f t="shared" si="9"/>
        <v>461.1</v>
      </c>
      <c r="G108" s="22">
        <v>121.8</v>
      </c>
      <c r="H108" s="22">
        <v>110.1</v>
      </c>
      <c r="I108" s="22">
        <v>109.8</v>
      </c>
      <c r="J108" s="22">
        <v>119.4</v>
      </c>
      <c r="K108" s="12"/>
    </row>
    <row r="109" spans="1:11" ht="27.75" customHeight="1">
      <c r="A109" s="11" t="s">
        <v>103</v>
      </c>
      <c r="B109" s="26">
        <v>3020</v>
      </c>
      <c r="C109" s="22"/>
      <c r="D109" s="22">
        <v>60695.6</v>
      </c>
      <c r="E109" s="22">
        <v>63545.8</v>
      </c>
      <c r="F109" s="23">
        <f t="shared" si="9"/>
        <v>67153.399999999994</v>
      </c>
      <c r="G109" s="22">
        <v>17966.8</v>
      </c>
      <c r="H109" s="22">
        <v>16452.099999999999</v>
      </c>
      <c r="I109" s="22">
        <v>23098.2</v>
      </c>
      <c r="J109" s="22">
        <v>9636.2999999999993</v>
      </c>
      <c r="K109" s="12"/>
    </row>
    <row r="110" spans="1:11" ht="49.5" customHeight="1">
      <c r="A110" s="28" t="s">
        <v>126</v>
      </c>
      <c r="B110" s="26">
        <v>3030</v>
      </c>
      <c r="C110" s="22"/>
      <c r="D110" s="22"/>
      <c r="E110" s="22">
        <v>26.2</v>
      </c>
      <c r="F110" s="23">
        <f t="shared" si="9"/>
        <v>30</v>
      </c>
      <c r="G110" s="22">
        <v>7.5</v>
      </c>
      <c r="H110" s="22">
        <v>7.5</v>
      </c>
      <c r="I110" s="22">
        <v>7.5</v>
      </c>
      <c r="J110" s="22">
        <v>7.5</v>
      </c>
      <c r="K110" s="12" t="s">
        <v>48</v>
      </c>
    </row>
    <row r="111" spans="1:11" ht="34.5" customHeight="1">
      <c r="A111" s="28" t="s">
        <v>124</v>
      </c>
      <c r="B111" s="26">
        <v>3040</v>
      </c>
      <c r="C111" s="22"/>
      <c r="D111" s="22">
        <v>1464.1</v>
      </c>
      <c r="E111" s="22">
        <v>2135.5</v>
      </c>
      <c r="F111" s="23">
        <f t="shared" si="9"/>
        <v>1745.2</v>
      </c>
      <c r="G111" s="22">
        <v>430.1</v>
      </c>
      <c r="H111" s="22">
        <v>430</v>
      </c>
      <c r="I111" s="22">
        <v>430.1</v>
      </c>
      <c r="J111" s="22">
        <v>455</v>
      </c>
      <c r="K111" s="12" t="s">
        <v>48</v>
      </c>
    </row>
    <row r="112" spans="1:11" ht="45" customHeight="1">
      <c r="A112" s="13" t="s">
        <v>77</v>
      </c>
      <c r="B112" s="18">
        <v>3100</v>
      </c>
      <c r="C112" s="23">
        <f t="shared" ref="C112:J112" si="10">SUM(C113:C115,C123,C124)</f>
        <v>0</v>
      </c>
      <c r="D112" s="23">
        <f>SUM(D113:D115,D123,D124)</f>
        <v>-62169.399999999994</v>
      </c>
      <c r="E112" s="23">
        <f>SUM(E113:E115,E123,E124)</f>
        <v>54011</v>
      </c>
      <c r="F112" s="23">
        <f t="shared" si="9"/>
        <v>-139461.5</v>
      </c>
      <c r="G112" s="23">
        <f>SUM(G113:G115,G123,G124)</f>
        <v>-18619.600000000002</v>
      </c>
      <c r="H112" s="23">
        <f t="shared" si="10"/>
        <v>-44485.8</v>
      </c>
      <c r="I112" s="23">
        <f t="shared" si="10"/>
        <v>-31600</v>
      </c>
      <c r="J112" s="23">
        <f t="shared" si="10"/>
        <v>-44756.1</v>
      </c>
      <c r="K112" s="12" t="s">
        <v>48</v>
      </c>
    </row>
    <row r="113" spans="1:11" ht="42" customHeight="1">
      <c r="A113" s="28" t="s">
        <v>78</v>
      </c>
      <c r="B113" s="26">
        <v>3110</v>
      </c>
      <c r="C113" s="23"/>
      <c r="D113" s="22">
        <v>-13199.5</v>
      </c>
      <c r="E113" s="23">
        <v>2316.1999999999998</v>
      </c>
      <c r="F113" s="22">
        <f t="shared" si="9"/>
        <v>-36568.199999999997</v>
      </c>
      <c r="G113" s="22">
        <v>-4216.8999999999996</v>
      </c>
      <c r="H113" s="22">
        <v>-15214.6</v>
      </c>
      <c r="I113" s="22">
        <v>-4949.3</v>
      </c>
      <c r="J113" s="22">
        <v>-12187.4</v>
      </c>
      <c r="K113" s="12"/>
    </row>
    <row r="114" spans="1:11" ht="36.75" customHeight="1">
      <c r="A114" s="28" t="s">
        <v>79</v>
      </c>
      <c r="B114" s="26">
        <v>3120</v>
      </c>
      <c r="C114" s="23"/>
      <c r="D114" s="22">
        <v>-31691</v>
      </c>
      <c r="E114" s="23">
        <v>34109.1</v>
      </c>
      <c r="F114" s="22">
        <f t="shared" ref="F114:F124" si="11">SUM(G114:J114)</f>
        <v>-67081.899999999994</v>
      </c>
      <c r="G114" s="22">
        <v>-9397.7000000000007</v>
      </c>
      <c r="H114" s="22">
        <v>-19084.3</v>
      </c>
      <c r="I114" s="22">
        <v>-17376.7</v>
      </c>
      <c r="J114" s="22">
        <v>-21223.200000000001</v>
      </c>
      <c r="K114" s="12"/>
    </row>
    <row r="115" spans="1:11" ht="48.75" customHeight="1">
      <c r="A115" s="54" t="s">
        <v>80</v>
      </c>
      <c r="B115" s="52">
        <v>3130</v>
      </c>
      <c r="C115" s="53">
        <f t="shared" ref="C115:J115" si="12">SUM(C116:C122)</f>
        <v>0</v>
      </c>
      <c r="D115" s="53">
        <f>SUM(D116:D122)</f>
        <v>-16920.899999999998</v>
      </c>
      <c r="E115" s="53">
        <f>SUM(E116:E122)</f>
        <v>17198.300000000003</v>
      </c>
      <c r="F115" s="53">
        <f t="shared" si="11"/>
        <v>-35000.5</v>
      </c>
      <c r="G115" s="53">
        <f t="shared" si="12"/>
        <v>-4899.2999999999993</v>
      </c>
      <c r="H115" s="53">
        <f t="shared" si="12"/>
        <v>-9957</v>
      </c>
      <c r="I115" s="53">
        <f t="shared" si="12"/>
        <v>-9065.5999999999985</v>
      </c>
      <c r="J115" s="53">
        <f t="shared" si="12"/>
        <v>-11078.599999999999</v>
      </c>
      <c r="K115" s="12"/>
    </row>
    <row r="116" spans="1:11" ht="30" customHeight="1">
      <c r="A116" s="28" t="s">
        <v>81</v>
      </c>
      <c r="B116" s="26">
        <v>3131</v>
      </c>
      <c r="C116" s="23"/>
      <c r="D116" s="23"/>
      <c r="E116" s="23"/>
      <c r="F116" s="22">
        <f t="shared" si="11"/>
        <v>0</v>
      </c>
      <c r="G116" s="22"/>
      <c r="H116" s="22"/>
      <c r="I116" s="22"/>
      <c r="J116" s="22"/>
      <c r="K116" s="12"/>
    </row>
    <row r="117" spans="1:11" ht="30" customHeight="1">
      <c r="A117" s="28" t="s">
        <v>82</v>
      </c>
      <c r="B117" s="26">
        <v>3132</v>
      </c>
      <c r="C117" s="23"/>
      <c r="D117" s="23"/>
      <c r="E117" s="23"/>
      <c r="F117" s="22">
        <f t="shared" si="11"/>
        <v>0</v>
      </c>
      <c r="G117" s="22"/>
      <c r="H117" s="22"/>
      <c r="I117" s="22"/>
      <c r="J117" s="22"/>
      <c r="K117" s="12"/>
    </row>
    <row r="118" spans="1:11" ht="30" customHeight="1">
      <c r="A118" s="28" t="s">
        <v>25</v>
      </c>
      <c r="B118" s="26">
        <v>3133</v>
      </c>
      <c r="C118" s="23"/>
      <c r="D118" s="23">
        <v>-7166.4</v>
      </c>
      <c r="E118" s="23">
        <v>7503.6</v>
      </c>
      <c r="F118" s="22">
        <f t="shared" si="11"/>
        <v>-15180.900000000001</v>
      </c>
      <c r="G118" s="22">
        <v>-2125</v>
      </c>
      <c r="H118" s="22">
        <v>-4318.7</v>
      </c>
      <c r="I118" s="22">
        <v>-3932</v>
      </c>
      <c r="J118" s="22">
        <v>-4805.2</v>
      </c>
      <c r="K118" s="12"/>
    </row>
    <row r="119" spans="1:11" ht="30" customHeight="1">
      <c r="A119" s="28" t="s">
        <v>93</v>
      </c>
      <c r="B119" s="26">
        <v>3134</v>
      </c>
      <c r="C119" s="23"/>
      <c r="D119" s="23"/>
      <c r="E119" s="23"/>
      <c r="F119" s="22">
        <f t="shared" si="11"/>
        <v>0</v>
      </c>
      <c r="G119" s="22"/>
      <c r="H119" s="22"/>
      <c r="I119" s="22"/>
      <c r="J119" s="22"/>
      <c r="K119" s="12"/>
    </row>
    <row r="120" spans="1:11" ht="30" customHeight="1">
      <c r="A120" s="28" t="s">
        <v>94</v>
      </c>
      <c r="B120" s="26">
        <v>3135</v>
      </c>
      <c r="C120" s="23"/>
      <c r="D120" s="23"/>
      <c r="E120" s="23"/>
      <c r="F120" s="22">
        <f t="shared" si="11"/>
        <v>0</v>
      </c>
      <c r="G120" s="22"/>
      <c r="H120" s="22"/>
      <c r="I120" s="22"/>
      <c r="J120" s="22"/>
      <c r="K120" s="12"/>
    </row>
    <row r="121" spans="1:11" ht="30" customHeight="1">
      <c r="A121" s="28" t="s">
        <v>122</v>
      </c>
      <c r="B121" s="26">
        <v>3136</v>
      </c>
      <c r="C121" s="23"/>
      <c r="D121" s="22">
        <v>-597.20000000000005</v>
      </c>
      <c r="E121" s="23">
        <v>642.1</v>
      </c>
      <c r="F121" s="22">
        <f t="shared" si="11"/>
        <v>-1265.0999999999999</v>
      </c>
      <c r="G121" s="22">
        <v>-177.1</v>
      </c>
      <c r="H121" s="22">
        <v>-359.9</v>
      </c>
      <c r="I121" s="22">
        <v>-327.7</v>
      </c>
      <c r="J121" s="22">
        <v>-400.4</v>
      </c>
      <c r="K121" s="12"/>
    </row>
    <row r="122" spans="1:11" ht="42" customHeight="1">
      <c r="A122" s="28" t="s">
        <v>125</v>
      </c>
      <c r="B122" s="26">
        <v>3137</v>
      </c>
      <c r="C122" s="23"/>
      <c r="D122" s="22">
        <v>-9157.2999999999993</v>
      </c>
      <c r="E122" s="23">
        <v>9052.6</v>
      </c>
      <c r="F122" s="22">
        <f t="shared" si="11"/>
        <v>-18554.5</v>
      </c>
      <c r="G122" s="22">
        <v>-2597.1999999999998</v>
      </c>
      <c r="H122" s="22">
        <v>-5278.4</v>
      </c>
      <c r="I122" s="22">
        <v>-4805.8999999999996</v>
      </c>
      <c r="J122" s="22">
        <v>-5873</v>
      </c>
      <c r="K122" s="12"/>
    </row>
    <row r="123" spans="1:11" ht="30.75" customHeight="1">
      <c r="A123" s="28" t="s">
        <v>26</v>
      </c>
      <c r="B123" s="26">
        <v>3138</v>
      </c>
      <c r="C123" s="23"/>
      <c r="D123" s="22">
        <v>-358</v>
      </c>
      <c r="E123" s="23">
        <v>387.4</v>
      </c>
      <c r="F123" s="22">
        <f t="shared" si="11"/>
        <v>-810.9</v>
      </c>
      <c r="G123" s="22">
        <v>-105.7</v>
      </c>
      <c r="H123" s="22">
        <v>-229.9</v>
      </c>
      <c r="I123" s="22">
        <v>-208.4</v>
      </c>
      <c r="J123" s="22">
        <v>-266.89999999999998</v>
      </c>
      <c r="K123" s="12"/>
    </row>
    <row r="124" spans="1:11" ht="27.75" customHeight="1">
      <c r="A124" s="11" t="s">
        <v>101</v>
      </c>
      <c r="B124" s="26">
        <v>3139</v>
      </c>
      <c r="C124" s="22"/>
      <c r="D124" s="22"/>
      <c r="E124" s="22"/>
      <c r="F124" s="22">
        <f t="shared" si="11"/>
        <v>0</v>
      </c>
      <c r="G124" s="22"/>
      <c r="H124" s="22"/>
      <c r="I124" s="22"/>
      <c r="J124" s="22"/>
      <c r="K124" s="12" t="s">
        <v>48</v>
      </c>
    </row>
    <row r="125" spans="1:11" ht="51" customHeight="1">
      <c r="A125" s="50" t="s">
        <v>59</v>
      </c>
      <c r="B125" s="51">
        <v>3160</v>
      </c>
      <c r="C125" s="48">
        <f t="shared" ref="C125:J125" si="13">SUM(C107,C112)</f>
        <v>0</v>
      </c>
      <c r="D125" s="48">
        <f t="shared" si="13"/>
        <v>0</v>
      </c>
      <c r="E125" s="48">
        <f t="shared" si="13"/>
        <v>120132.7</v>
      </c>
      <c r="F125" s="48">
        <f t="shared" si="13"/>
        <v>-70071.8</v>
      </c>
      <c r="G125" s="48">
        <f t="shared" si="13"/>
        <v>-93.400000000005093</v>
      </c>
      <c r="H125" s="48">
        <f t="shared" si="13"/>
        <v>-27486.100000000006</v>
      </c>
      <c r="I125" s="48">
        <f t="shared" si="13"/>
        <v>-7954.4000000000015</v>
      </c>
      <c r="J125" s="48">
        <f t="shared" si="13"/>
        <v>-34537.9</v>
      </c>
      <c r="K125" s="49" t="s">
        <v>48</v>
      </c>
    </row>
    <row r="126" spans="1:11" ht="46.5" customHeight="1">
      <c r="A126" s="56" t="s">
        <v>37</v>
      </c>
      <c r="B126" s="86"/>
      <c r="C126" s="47"/>
      <c r="D126" s="47"/>
      <c r="E126" s="47"/>
      <c r="F126" s="47"/>
      <c r="G126" s="47"/>
      <c r="H126" s="47"/>
      <c r="I126" s="47"/>
      <c r="J126" s="47"/>
      <c r="K126" s="46"/>
    </row>
    <row r="127" spans="1:11" ht="43.5" customHeight="1">
      <c r="A127" s="50" t="s">
        <v>83</v>
      </c>
      <c r="B127" s="51">
        <v>3200</v>
      </c>
      <c r="C127" s="48">
        <f>C128</f>
        <v>0</v>
      </c>
      <c r="D127" s="48">
        <f t="shared" ref="D127:J127" si="14">D128</f>
        <v>7640.4</v>
      </c>
      <c r="E127" s="48">
        <f t="shared" si="14"/>
        <v>8124.9</v>
      </c>
      <c r="F127" s="48">
        <f t="shared" si="14"/>
        <v>30364.2</v>
      </c>
      <c r="G127" s="48">
        <f t="shared" si="14"/>
        <v>1378.2</v>
      </c>
      <c r="H127" s="48">
        <f t="shared" si="14"/>
        <v>12573.8</v>
      </c>
      <c r="I127" s="48">
        <f t="shared" si="14"/>
        <v>11140.9</v>
      </c>
      <c r="J127" s="48">
        <f t="shared" si="14"/>
        <v>5271.3</v>
      </c>
      <c r="K127" s="46"/>
    </row>
    <row r="128" spans="1:11" ht="48.75" customHeight="1">
      <c r="A128" s="55" t="s">
        <v>177</v>
      </c>
      <c r="B128" s="86">
        <v>3210</v>
      </c>
      <c r="C128" s="47"/>
      <c r="D128" s="47">
        <v>7640.4</v>
      </c>
      <c r="E128" s="47">
        <v>8124.9</v>
      </c>
      <c r="F128" s="47">
        <f>SUM(G128:J128)</f>
        <v>30364.2</v>
      </c>
      <c r="G128" s="47">
        <v>1378.2</v>
      </c>
      <c r="H128" s="47">
        <v>12573.8</v>
      </c>
      <c r="I128" s="47">
        <v>11140.9</v>
      </c>
      <c r="J128" s="47">
        <v>5271.3</v>
      </c>
      <c r="K128" s="46"/>
    </row>
    <row r="129" spans="1:11" ht="43.5" customHeight="1">
      <c r="A129" s="50" t="s">
        <v>84</v>
      </c>
      <c r="B129" s="51">
        <v>3255</v>
      </c>
      <c r="C129" s="48">
        <f t="shared" ref="C129:J129" si="15">SUM(C130,C137)</f>
        <v>0</v>
      </c>
      <c r="D129" s="48">
        <f t="shared" si="15"/>
        <v>-7640.4000000000005</v>
      </c>
      <c r="E129" s="48">
        <f t="shared" si="15"/>
        <v>-8124.9</v>
      </c>
      <c r="F129" s="48">
        <f t="shared" ref="F129:F137" si="16">SUM(G129:J129)</f>
        <v>-30364.2</v>
      </c>
      <c r="G129" s="48">
        <f t="shared" si="15"/>
        <v>-1978.2</v>
      </c>
      <c r="H129" s="48">
        <f t="shared" si="15"/>
        <v>-14573.8</v>
      </c>
      <c r="I129" s="48">
        <f t="shared" si="15"/>
        <v>-13112</v>
      </c>
      <c r="J129" s="48">
        <f t="shared" si="15"/>
        <v>-700.2</v>
      </c>
      <c r="K129" s="46"/>
    </row>
    <row r="130" spans="1:11" ht="50.25" customHeight="1">
      <c r="A130" s="54" t="s">
        <v>127</v>
      </c>
      <c r="B130" s="58">
        <v>3260</v>
      </c>
      <c r="C130" s="59">
        <f>SUM(C131:C136)</f>
        <v>0</v>
      </c>
      <c r="D130" s="59">
        <f t="shared" ref="D130:J130" si="17">SUM(D131:D136)</f>
        <v>-7640.4000000000005</v>
      </c>
      <c r="E130" s="59">
        <f>SUM(E131:E136)</f>
        <v>-8124.9</v>
      </c>
      <c r="F130" s="47">
        <f t="shared" si="16"/>
        <v>-30364.2</v>
      </c>
      <c r="G130" s="59">
        <f t="shared" si="17"/>
        <v>-1978.2</v>
      </c>
      <c r="H130" s="59">
        <f t="shared" si="17"/>
        <v>-14573.8</v>
      </c>
      <c r="I130" s="59">
        <f t="shared" si="17"/>
        <v>-13112</v>
      </c>
      <c r="J130" s="59">
        <f t="shared" si="17"/>
        <v>-700.2</v>
      </c>
      <c r="K130" s="46"/>
    </row>
    <row r="131" spans="1:11" ht="36.75" customHeight="1">
      <c r="A131" s="21" t="s">
        <v>130</v>
      </c>
      <c r="B131" s="86">
        <v>3265</v>
      </c>
      <c r="C131" s="47"/>
      <c r="D131" s="47"/>
      <c r="E131" s="47"/>
      <c r="F131" s="47">
        <f t="shared" si="16"/>
        <v>0</v>
      </c>
      <c r="G131" s="47"/>
      <c r="H131" s="47"/>
      <c r="I131" s="47"/>
      <c r="J131" s="47"/>
      <c r="K131" s="46"/>
    </row>
    <row r="132" spans="1:11" ht="51" customHeight="1">
      <c r="A132" s="28" t="s">
        <v>128</v>
      </c>
      <c r="B132" s="86">
        <v>3266</v>
      </c>
      <c r="C132" s="47"/>
      <c r="D132" s="47">
        <v>-450</v>
      </c>
      <c r="E132" s="47">
        <v>-450</v>
      </c>
      <c r="F132" s="47">
        <f t="shared" si="16"/>
        <v>-24697.5</v>
      </c>
      <c r="G132" s="47">
        <v>-1378.2</v>
      </c>
      <c r="H132" s="47">
        <v>-12407.3</v>
      </c>
      <c r="I132" s="47">
        <v>-10912</v>
      </c>
      <c r="J132" s="47"/>
      <c r="K132" s="46"/>
    </row>
    <row r="133" spans="1:11" ht="51" customHeight="1">
      <c r="A133" s="28" t="s">
        <v>17</v>
      </c>
      <c r="B133" s="86">
        <v>3267</v>
      </c>
      <c r="C133" s="47"/>
      <c r="D133" s="47">
        <v>-176.6</v>
      </c>
      <c r="E133" s="47">
        <v>-180.7</v>
      </c>
      <c r="F133" s="47">
        <f t="shared" si="16"/>
        <v>-166.5</v>
      </c>
      <c r="G133" s="47"/>
      <c r="H133" s="47">
        <v>-166.5</v>
      </c>
      <c r="I133" s="47"/>
      <c r="J133" s="47"/>
      <c r="K133" s="46"/>
    </row>
    <row r="134" spans="1:11" ht="49.5" customHeight="1">
      <c r="A134" s="28" t="s">
        <v>129</v>
      </c>
      <c r="B134" s="86">
        <v>3268</v>
      </c>
      <c r="C134" s="47"/>
      <c r="D134" s="47">
        <v>-105</v>
      </c>
      <c r="E134" s="47">
        <v>-208.1</v>
      </c>
      <c r="F134" s="47">
        <f t="shared" si="16"/>
        <v>-500.2</v>
      </c>
      <c r="G134" s="47"/>
      <c r="H134" s="47"/>
      <c r="I134" s="47"/>
      <c r="J134" s="47">
        <v>-500.2</v>
      </c>
      <c r="K134" s="46"/>
    </row>
    <row r="135" spans="1:11" ht="65.25" customHeight="1">
      <c r="A135" s="28" t="s">
        <v>131</v>
      </c>
      <c r="B135" s="86">
        <v>3269</v>
      </c>
      <c r="C135" s="47"/>
      <c r="D135" s="47">
        <v>-525.70000000000005</v>
      </c>
      <c r="E135" s="47">
        <v>-525.70000000000005</v>
      </c>
      <c r="F135" s="47">
        <f t="shared" si="16"/>
        <v>-5000</v>
      </c>
      <c r="G135" s="47">
        <v>-600</v>
      </c>
      <c r="H135" s="47">
        <v>-2000</v>
      </c>
      <c r="I135" s="47">
        <v>-2200</v>
      </c>
      <c r="J135" s="47">
        <v>-200</v>
      </c>
      <c r="K135" s="46"/>
    </row>
    <row r="136" spans="1:11" ht="31.5" customHeight="1">
      <c r="A136" s="28" t="s">
        <v>132</v>
      </c>
      <c r="B136" s="86">
        <v>3270</v>
      </c>
      <c r="C136" s="47"/>
      <c r="D136" s="47">
        <v>-6383.1</v>
      </c>
      <c r="E136" s="47">
        <v>-6760.4</v>
      </c>
      <c r="F136" s="47">
        <f t="shared" si="16"/>
        <v>0</v>
      </c>
      <c r="G136" s="47"/>
      <c r="H136" s="47"/>
      <c r="I136" s="47"/>
      <c r="J136" s="47"/>
      <c r="K136" s="46"/>
    </row>
    <row r="137" spans="1:11" ht="31.5" customHeight="1">
      <c r="A137" s="28" t="s">
        <v>101</v>
      </c>
      <c r="B137" s="86">
        <v>3280</v>
      </c>
      <c r="C137" s="47"/>
      <c r="D137" s="47"/>
      <c r="E137" s="47"/>
      <c r="F137" s="47">
        <f t="shared" si="16"/>
        <v>0</v>
      </c>
      <c r="G137" s="47"/>
      <c r="H137" s="47"/>
      <c r="I137" s="47"/>
      <c r="J137" s="47"/>
      <c r="K137" s="46"/>
    </row>
    <row r="138" spans="1:11" ht="47.25" customHeight="1">
      <c r="A138" s="19" t="s">
        <v>38</v>
      </c>
      <c r="B138" s="51">
        <v>3295</v>
      </c>
      <c r="C138" s="48">
        <f t="shared" ref="C138:J138" si="18">SUM(C127,C129)</f>
        <v>0</v>
      </c>
      <c r="D138" s="48">
        <f t="shared" si="18"/>
        <v>0</v>
      </c>
      <c r="E138" s="48">
        <f>SUM(E127,E129)</f>
        <v>0</v>
      </c>
      <c r="F138" s="48">
        <f>SUM(F127,F129)</f>
        <v>0</v>
      </c>
      <c r="G138" s="48">
        <f t="shared" si="18"/>
        <v>-600</v>
      </c>
      <c r="H138" s="48">
        <f t="shared" si="18"/>
        <v>-2000</v>
      </c>
      <c r="I138" s="48">
        <f t="shared" si="18"/>
        <v>-1971.1000000000004</v>
      </c>
      <c r="J138" s="48">
        <f t="shared" si="18"/>
        <v>4571.1000000000004</v>
      </c>
      <c r="K138" s="46"/>
    </row>
    <row r="139" spans="1:11" ht="45" customHeight="1">
      <c r="A139" s="29" t="s">
        <v>39</v>
      </c>
      <c r="B139" s="51"/>
      <c r="C139" s="48"/>
      <c r="D139" s="48"/>
      <c r="E139" s="48"/>
      <c r="F139" s="48"/>
      <c r="G139" s="48"/>
      <c r="H139" s="48"/>
      <c r="I139" s="48"/>
      <c r="J139" s="48"/>
      <c r="K139" s="46"/>
    </row>
    <row r="140" spans="1:11" ht="45" customHeight="1">
      <c r="A140" s="19" t="s">
        <v>85</v>
      </c>
      <c r="B140" s="51">
        <v>3300</v>
      </c>
      <c r="C140" s="48">
        <f>SUM(C141:C144)</f>
        <v>0</v>
      </c>
      <c r="D140" s="48">
        <f t="shared" ref="D140:J140" si="19">SUM(D141:D144)</f>
        <v>0</v>
      </c>
      <c r="E140" s="48">
        <f t="shared" si="19"/>
        <v>0</v>
      </c>
      <c r="F140" s="48">
        <f t="shared" si="19"/>
        <v>0</v>
      </c>
      <c r="G140" s="48">
        <f t="shared" si="19"/>
        <v>0</v>
      </c>
      <c r="H140" s="48">
        <f t="shared" si="19"/>
        <v>0</v>
      </c>
      <c r="I140" s="48">
        <f t="shared" si="19"/>
        <v>0</v>
      </c>
      <c r="J140" s="48">
        <f t="shared" si="19"/>
        <v>0</v>
      </c>
      <c r="K140" s="46"/>
    </row>
    <row r="141" spans="1:11" ht="30.75" customHeight="1">
      <c r="A141" s="28" t="s">
        <v>86</v>
      </c>
      <c r="B141" s="86">
        <v>3310</v>
      </c>
      <c r="C141" s="47"/>
      <c r="D141" s="47"/>
      <c r="E141" s="47"/>
      <c r="F141" s="47"/>
      <c r="G141" s="47"/>
      <c r="H141" s="47"/>
      <c r="I141" s="47"/>
      <c r="J141" s="47"/>
      <c r="K141" s="46"/>
    </row>
    <row r="142" spans="1:11" ht="47.25" customHeight="1">
      <c r="A142" s="28" t="s">
        <v>162</v>
      </c>
      <c r="B142" s="86">
        <v>3320</v>
      </c>
      <c r="C142" s="47"/>
      <c r="D142" s="47"/>
      <c r="E142" s="47"/>
      <c r="F142" s="47"/>
      <c r="G142" s="47"/>
      <c r="H142" s="47"/>
      <c r="I142" s="47"/>
      <c r="J142" s="47"/>
      <c r="K142" s="46"/>
    </row>
    <row r="143" spans="1:11" ht="49.5" customHeight="1">
      <c r="A143" s="28" t="s">
        <v>133</v>
      </c>
      <c r="B143" s="86">
        <v>3330</v>
      </c>
      <c r="C143" s="47"/>
      <c r="D143" s="47"/>
      <c r="E143" s="47"/>
      <c r="F143" s="47"/>
      <c r="G143" s="47"/>
      <c r="H143" s="47"/>
      <c r="I143" s="47"/>
      <c r="J143" s="47"/>
      <c r="K143" s="46"/>
    </row>
    <row r="144" spans="1:11" ht="30.75" customHeight="1">
      <c r="A144" s="28" t="s">
        <v>124</v>
      </c>
      <c r="B144" s="86">
        <v>3340</v>
      </c>
      <c r="C144" s="47"/>
      <c r="D144" s="47"/>
      <c r="E144" s="47"/>
      <c r="F144" s="47"/>
      <c r="G144" s="47"/>
      <c r="H144" s="47"/>
      <c r="I144" s="47"/>
      <c r="J144" s="47"/>
      <c r="K144" s="46"/>
    </row>
    <row r="145" spans="1:11" ht="47.25" customHeight="1">
      <c r="A145" s="20" t="s">
        <v>87</v>
      </c>
      <c r="B145" s="51">
        <v>3345</v>
      </c>
      <c r="C145" s="48">
        <f>SUM(C146:C149)</f>
        <v>0</v>
      </c>
      <c r="D145" s="48">
        <f t="shared" ref="D145:J145" si="20">SUM(D146:D149)</f>
        <v>0</v>
      </c>
      <c r="E145" s="48">
        <f t="shared" si="20"/>
        <v>0</v>
      </c>
      <c r="F145" s="48">
        <f t="shared" si="20"/>
        <v>0</v>
      </c>
      <c r="G145" s="48">
        <f t="shared" si="20"/>
        <v>0</v>
      </c>
      <c r="H145" s="48">
        <f t="shared" si="20"/>
        <v>0</v>
      </c>
      <c r="I145" s="48">
        <f t="shared" si="20"/>
        <v>0</v>
      </c>
      <c r="J145" s="48">
        <f t="shared" si="20"/>
        <v>0</v>
      </c>
      <c r="K145" s="46"/>
    </row>
    <row r="146" spans="1:11" ht="48" customHeight="1">
      <c r="A146" s="28" t="s">
        <v>161</v>
      </c>
      <c r="B146" s="86">
        <v>3350</v>
      </c>
      <c r="C146" s="48"/>
      <c r="D146" s="48"/>
      <c r="E146" s="48"/>
      <c r="F146" s="48"/>
      <c r="G146" s="48"/>
      <c r="H146" s="48"/>
      <c r="I146" s="48"/>
      <c r="J146" s="48"/>
      <c r="K146" s="46"/>
    </row>
    <row r="147" spans="1:11" ht="30.75" customHeight="1">
      <c r="A147" s="28" t="s">
        <v>134</v>
      </c>
      <c r="B147" s="86">
        <v>3355</v>
      </c>
      <c r="C147" s="48"/>
      <c r="D147" s="48"/>
      <c r="E147" s="48"/>
      <c r="F147" s="48"/>
      <c r="G147" s="48"/>
      <c r="H147" s="48"/>
      <c r="I147" s="48"/>
      <c r="J147" s="48"/>
      <c r="K147" s="46"/>
    </row>
    <row r="148" spans="1:11" ht="45" customHeight="1">
      <c r="A148" s="28" t="s">
        <v>135</v>
      </c>
      <c r="B148" s="86">
        <v>3360</v>
      </c>
      <c r="C148" s="48"/>
      <c r="D148" s="48"/>
      <c r="E148" s="48"/>
      <c r="F148" s="48"/>
      <c r="G148" s="48"/>
      <c r="H148" s="48"/>
      <c r="I148" s="48"/>
      <c r="J148" s="48"/>
      <c r="K148" s="46"/>
    </row>
    <row r="149" spans="1:11" ht="33" customHeight="1">
      <c r="A149" s="28" t="s">
        <v>101</v>
      </c>
      <c r="B149" s="86">
        <v>3365</v>
      </c>
      <c r="C149" s="48"/>
      <c r="D149" s="48"/>
      <c r="E149" s="48"/>
      <c r="F149" s="48"/>
      <c r="G149" s="48"/>
      <c r="H149" s="48"/>
      <c r="I149" s="48"/>
      <c r="J149" s="48"/>
      <c r="K149" s="46"/>
    </row>
    <row r="150" spans="1:11" ht="40.5" customHeight="1">
      <c r="A150" s="20" t="s">
        <v>40</v>
      </c>
      <c r="B150" s="51">
        <v>3370</v>
      </c>
      <c r="C150" s="48">
        <f>SUM(C140,C145)</f>
        <v>0</v>
      </c>
      <c r="D150" s="48">
        <f t="shared" ref="D150:J150" si="21">SUM(D140,D145)</f>
        <v>0</v>
      </c>
      <c r="E150" s="48">
        <f t="shared" si="21"/>
        <v>0</v>
      </c>
      <c r="F150" s="48">
        <f t="shared" si="21"/>
        <v>0</v>
      </c>
      <c r="G150" s="48">
        <f t="shared" si="21"/>
        <v>0</v>
      </c>
      <c r="H150" s="48">
        <f t="shared" si="21"/>
        <v>0</v>
      </c>
      <c r="I150" s="48">
        <f t="shared" si="21"/>
        <v>0</v>
      </c>
      <c r="J150" s="48">
        <f t="shared" si="21"/>
        <v>0</v>
      </c>
      <c r="K150" s="46"/>
    </row>
    <row r="151" spans="1:11" ht="30.75" customHeight="1">
      <c r="A151" s="20" t="s">
        <v>18</v>
      </c>
      <c r="B151" s="51">
        <v>3400</v>
      </c>
      <c r="C151" s="48">
        <f t="shared" ref="C151:J151" si="22">SUM(C125,C138,C150)</f>
        <v>0</v>
      </c>
      <c r="D151" s="48">
        <f t="shared" si="22"/>
        <v>0</v>
      </c>
      <c r="E151" s="48">
        <f t="shared" si="22"/>
        <v>120132.7</v>
      </c>
      <c r="F151" s="48">
        <f>SUM(F125,F138,F150)</f>
        <v>-70071.8</v>
      </c>
      <c r="G151" s="48">
        <f>SUM(G125,G138,G150)</f>
        <v>-693.40000000000509</v>
      </c>
      <c r="H151" s="48">
        <f t="shared" si="22"/>
        <v>-29486.100000000006</v>
      </c>
      <c r="I151" s="48">
        <f t="shared" si="22"/>
        <v>-9925.5000000000018</v>
      </c>
      <c r="J151" s="48">
        <f t="shared" si="22"/>
        <v>-29966.800000000003</v>
      </c>
      <c r="K151" s="46"/>
    </row>
    <row r="152" spans="1:11" ht="30.75" customHeight="1">
      <c r="A152" s="28" t="s">
        <v>136</v>
      </c>
      <c r="B152" s="86">
        <v>3405</v>
      </c>
      <c r="C152" s="47"/>
      <c r="D152" s="47"/>
      <c r="E152" s="47"/>
      <c r="F152" s="47">
        <v>537.29999999999995</v>
      </c>
      <c r="G152" s="47">
        <v>537.29999999999995</v>
      </c>
      <c r="H152" s="47">
        <v>338.2</v>
      </c>
      <c r="I152" s="47">
        <v>94.5</v>
      </c>
      <c r="J152" s="47">
        <v>0</v>
      </c>
      <c r="K152" s="46"/>
    </row>
    <row r="153" spans="1:11" ht="30.75" customHeight="1">
      <c r="A153" s="19" t="s">
        <v>137</v>
      </c>
      <c r="B153" s="51">
        <v>3415</v>
      </c>
      <c r="C153" s="48">
        <f t="shared" ref="C153:J153" si="23">SUM(C152,C151)</f>
        <v>0</v>
      </c>
      <c r="D153" s="48">
        <f t="shared" si="23"/>
        <v>0</v>
      </c>
      <c r="E153" s="48">
        <f t="shared" si="23"/>
        <v>120132.7</v>
      </c>
      <c r="F153" s="48">
        <f t="shared" si="23"/>
        <v>-69534.5</v>
      </c>
      <c r="G153" s="48">
        <f t="shared" si="23"/>
        <v>-156.10000000000514</v>
      </c>
      <c r="H153" s="48">
        <f t="shared" si="23"/>
        <v>-29147.900000000005</v>
      </c>
      <c r="I153" s="48">
        <f t="shared" si="23"/>
        <v>-9831.0000000000018</v>
      </c>
      <c r="J153" s="48">
        <f t="shared" si="23"/>
        <v>-29966.800000000003</v>
      </c>
      <c r="K153" s="46"/>
    </row>
    <row r="154" spans="1:11" ht="28.5" customHeight="1" thickBot="1">
      <c r="A154" s="16"/>
      <c r="B154" s="92"/>
      <c r="C154" s="22"/>
      <c r="D154" s="22"/>
      <c r="E154" s="22"/>
      <c r="F154" s="22"/>
      <c r="G154" s="22"/>
      <c r="H154" s="22"/>
      <c r="I154" s="22"/>
      <c r="J154" s="22"/>
      <c r="K154" s="46"/>
    </row>
    <row r="155" spans="1:11" ht="30" customHeight="1">
      <c r="A155" s="106" t="s">
        <v>158</v>
      </c>
      <c r="B155" s="107"/>
      <c r="C155" s="107"/>
      <c r="D155" s="107"/>
      <c r="E155" s="107"/>
      <c r="F155" s="107"/>
      <c r="G155" s="107"/>
      <c r="H155" s="107"/>
      <c r="I155" s="107"/>
      <c r="J155" s="107"/>
      <c r="K155" s="108"/>
    </row>
    <row r="156" spans="1:11" ht="27.75" customHeight="1">
      <c r="A156" s="38" t="s">
        <v>47</v>
      </c>
      <c r="B156" s="18">
        <v>4000</v>
      </c>
      <c r="C156" s="35">
        <f>SUM(C157:C163)</f>
        <v>0</v>
      </c>
      <c r="D156" s="35">
        <f>SUM(D157:D163)</f>
        <v>-7640.4000000000005</v>
      </c>
      <c r="E156" s="35">
        <f t="shared" ref="E156:J156" si="24">SUM(E157:E163)</f>
        <v>-8124.9</v>
      </c>
      <c r="F156" s="35">
        <f>SUM(G156:J156)</f>
        <v>-30364.2</v>
      </c>
      <c r="G156" s="35">
        <f t="shared" si="24"/>
        <v>-1978.2</v>
      </c>
      <c r="H156" s="35">
        <f t="shared" si="24"/>
        <v>-14573.8</v>
      </c>
      <c r="I156" s="35">
        <f t="shared" si="24"/>
        <v>-13112</v>
      </c>
      <c r="J156" s="35">
        <f t="shared" si="24"/>
        <v>-700.2</v>
      </c>
      <c r="K156" s="39"/>
    </row>
    <row r="157" spans="1:11" ht="37.5" customHeight="1">
      <c r="A157" s="40" t="s">
        <v>130</v>
      </c>
      <c r="B157" s="26">
        <v>4010</v>
      </c>
      <c r="C157" s="33" t="s">
        <v>56</v>
      </c>
      <c r="D157" s="33" t="s">
        <v>56</v>
      </c>
      <c r="E157" s="33" t="s">
        <v>56</v>
      </c>
      <c r="F157" s="33">
        <f>SUM(G157:J157)</f>
        <v>0</v>
      </c>
      <c r="G157" s="33" t="s">
        <v>56</v>
      </c>
      <c r="H157" s="33" t="s">
        <v>56</v>
      </c>
      <c r="I157" s="33" t="s">
        <v>56</v>
      </c>
      <c r="J157" s="33" t="s">
        <v>56</v>
      </c>
      <c r="K157" s="39"/>
    </row>
    <row r="158" spans="1:11" ht="48.75" customHeight="1">
      <c r="A158" s="41" t="s">
        <v>128</v>
      </c>
      <c r="B158" s="26">
        <v>4020</v>
      </c>
      <c r="C158" s="33" t="s">
        <v>56</v>
      </c>
      <c r="D158" s="33">
        <v>-450</v>
      </c>
      <c r="E158" s="33">
        <v>-450</v>
      </c>
      <c r="F158" s="33">
        <f t="shared" ref="F158:F163" si="25">SUM(G158:J158)</f>
        <v>-24697.5</v>
      </c>
      <c r="G158" s="33">
        <v>-1378.2</v>
      </c>
      <c r="H158" s="33">
        <v>-12407.3</v>
      </c>
      <c r="I158" s="33">
        <v>-10912</v>
      </c>
      <c r="J158" s="33" t="s">
        <v>56</v>
      </c>
      <c r="K158" s="39"/>
    </row>
    <row r="159" spans="1:11" ht="49.5" customHeight="1">
      <c r="A159" s="41" t="s">
        <v>129</v>
      </c>
      <c r="B159" s="26">
        <v>4030</v>
      </c>
      <c r="C159" s="33" t="s">
        <v>56</v>
      </c>
      <c r="D159" s="33">
        <v>-176.6</v>
      </c>
      <c r="E159" s="33">
        <v>-180.7</v>
      </c>
      <c r="F159" s="33">
        <f t="shared" si="25"/>
        <v>-166.5</v>
      </c>
      <c r="G159" s="33" t="s">
        <v>56</v>
      </c>
      <c r="H159" s="33">
        <v>-166.5</v>
      </c>
      <c r="I159" s="33" t="s">
        <v>56</v>
      </c>
      <c r="J159" s="33" t="s">
        <v>56</v>
      </c>
      <c r="K159" s="39"/>
    </row>
    <row r="160" spans="1:11" ht="49.5" customHeight="1">
      <c r="A160" s="41" t="s">
        <v>148</v>
      </c>
      <c r="B160" s="26">
        <v>4040</v>
      </c>
      <c r="C160" s="33" t="s">
        <v>56</v>
      </c>
      <c r="D160" s="33">
        <v>-105</v>
      </c>
      <c r="E160" s="33">
        <v>-208.1</v>
      </c>
      <c r="F160" s="33">
        <f t="shared" si="25"/>
        <v>-500.2</v>
      </c>
      <c r="G160" s="33" t="s">
        <v>56</v>
      </c>
      <c r="H160" s="33" t="s">
        <v>56</v>
      </c>
      <c r="I160" s="33" t="s">
        <v>56</v>
      </c>
      <c r="J160" s="33">
        <v>-500.2</v>
      </c>
      <c r="K160" s="39"/>
    </row>
    <row r="161" spans="1:11" ht="73.5" customHeight="1">
      <c r="A161" s="41" t="s">
        <v>131</v>
      </c>
      <c r="B161" s="26">
        <v>4050</v>
      </c>
      <c r="C161" s="33" t="s">
        <v>56</v>
      </c>
      <c r="D161" s="33">
        <v>-525.70000000000005</v>
      </c>
      <c r="E161" s="33">
        <v>-525.70000000000005</v>
      </c>
      <c r="F161" s="33">
        <f t="shared" si="25"/>
        <v>-5000</v>
      </c>
      <c r="G161" s="33">
        <v>-600</v>
      </c>
      <c r="H161" s="33">
        <v>-2000</v>
      </c>
      <c r="I161" s="33">
        <v>-2200</v>
      </c>
      <c r="J161" s="33">
        <v>-200</v>
      </c>
      <c r="K161" s="39"/>
    </row>
    <row r="162" spans="1:11" ht="36.75" customHeight="1">
      <c r="A162" s="41" t="s">
        <v>132</v>
      </c>
      <c r="B162" s="26">
        <v>4060</v>
      </c>
      <c r="C162" s="33" t="s">
        <v>56</v>
      </c>
      <c r="D162" s="33">
        <v>-6383.1</v>
      </c>
      <c r="E162" s="33">
        <v>-6760.4</v>
      </c>
      <c r="F162" s="33">
        <f t="shared" si="25"/>
        <v>0</v>
      </c>
      <c r="G162" s="33" t="s">
        <v>56</v>
      </c>
      <c r="H162" s="33" t="s">
        <v>56</v>
      </c>
      <c r="I162" s="33" t="s">
        <v>56</v>
      </c>
      <c r="J162" s="33" t="s">
        <v>56</v>
      </c>
      <c r="K162" s="39"/>
    </row>
    <row r="163" spans="1:11" ht="39.75" customHeight="1" thickBot="1">
      <c r="A163" s="42" t="s">
        <v>101</v>
      </c>
      <c r="B163" s="43">
        <v>4070</v>
      </c>
      <c r="C163" s="33" t="s">
        <v>56</v>
      </c>
      <c r="D163" s="33" t="s">
        <v>56</v>
      </c>
      <c r="E163" s="33" t="s">
        <v>56</v>
      </c>
      <c r="F163" s="33">
        <f t="shared" si="25"/>
        <v>0</v>
      </c>
      <c r="G163" s="33" t="s">
        <v>56</v>
      </c>
      <c r="H163" s="33" t="s">
        <v>56</v>
      </c>
      <c r="I163" s="33" t="s">
        <v>56</v>
      </c>
      <c r="J163" s="33" t="s">
        <v>56</v>
      </c>
      <c r="K163" s="44"/>
    </row>
    <row r="164" spans="1:11" s="77" customFormat="1" ht="32.25" customHeight="1">
      <c r="A164" s="100" t="s">
        <v>159</v>
      </c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</row>
    <row r="165" spans="1:11" ht="48.75" customHeight="1">
      <c r="A165" s="13" t="s">
        <v>88</v>
      </c>
      <c r="B165" s="18" t="s">
        <v>60</v>
      </c>
      <c r="C165" s="35">
        <f>SUM(C166:C168)</f>
        <v>0</v>
      </c>
      <c r="D165" s="35">
        <f t="shared" ref="D165:J165" si="26">SUM(D166:D168)</f>
        <v>0</v>
      </c>
      <c r="E165" s="35">
        <f t="shared" si="26"/>
        <v>0</v>
      </c>
      <c r="F165" s="35">
        <f>SUM(G165:J165)</f>
        <v>0</v>
      </c>
      <c r="G165" s="35">
        <f t="shared" si="26"/>
        <v>0</v>
      </c>
      <c r="H165" s="35">
        <f t="shared" si="26"/>
        <v>0</v>
      </c>
      <c r="I165" s="35">
        <f t="shared" si="26"/>
        <v>0</v>
      </c>
      <c r="J165" s="35">
        <f t="shared" si="26"/>
        <v>0</v>
      </c>
      <c r="K165" s="12">
        <f>SUM(K166:K168)</f>
        <v>0</v>
      </c>
    </row>
    <row r="166" spans="1:11" ht="36.75" customHeight="1">
      <c r="A166" s="11" t="s">
        <v>149</v>
      </c>
      <c r="B166" s="26" t="s">
        <v>61</v>
      </c>
      <c r="C166" s="33"/>
      <c r="D166" s="33"/>
      <c r="E166" s="33"/>
      <c r="F166" s="35">
        <f t="shared" ref="F166:F172" si="27">SUM(G166:J166)</f>
        <v>0</v>
      </c>
      <c r="G166" s="33"/>
      <c r="H166" s="33"/>
      <c r="I166" s="33"/>
      <c r="J166" s="33"/>
      <c r="K166" s="12"/>
    </row>
    <row r="167" spans="1:11" ht="34.5" customHeight="1">
      <c r="A167" s="11" t="s">
        <v>150</v>
      </c>
      <c r="B167" s="26" t="s">
        <v>62</v>
      </c>
      <c r="C167" s="33"/>
      <c r="D167" s="33"/>
      <c r="E167" s="33"/>
      <c r="F167" s="35">
        <f t="shared" si="27"/>
        <v>0</v>
      </c>
      <c r="G167" s="33"/>
      <c r="H167" s="33"/>
      <c r="I167" s="33"/>
      <c r="J167" s="33"/>
      <c r="K167" s="12"/>
    </row>
    <row r="168" spans="1:11" ht="35.25" customHeight="1">
      <c r="A168" s="11" t="s">
        <v>151</v>
      </c>
      <c r="B168" s="26" t="s">
        <v>63</v>
      </c>
      <c r="C168" s="33"/>
      <c r="D168" s="33"/>
      <c r="E168" s="33"/>
      <c r="F168" s="35">
        <f t="shared" si="27"/>
        <v>0</v>
      </c>
      <c r="G168" s="33"/>
      <c r="H168" s="33"/>
      <c r="I168" s="33"/>
      <c r="J168" s="33"/>
      <c r="K168" s="12"/>
    </row>
    <row r="169" spans="1:11" ht="46.5" customHeight="1">
      <c r="A169" s="13" t="s">
        <v>89</v>
      </c>
      <c r="B169" s="18" t="s">
        <v>64</v>
      </c>
      <c r="C169" s="35">
        <f>SUM(C170:C172)</f>
        <v>0</v>
      </c>
      <c r="D169" s="35">
        <f t="shared" ref="D169:J169" si="28">SUM(D170:D172)</f>
        <v>0</v>
      </c>
      <c r="E169" s="35">
        <f t="shared" si="28"/>
        <v>0</v>
      </c>
      <c r="F169" s="35">
        <f t="shared" si="27"/>
        <v>0</v>
      </c>
      <c r="G169" s="35">
        <f t="shared" si="28"/>
        <v>0</v>
      </c>
      <c r="H169" s="35">
        <f t="shared" si="28"/>
        <v>0</v>
      </c>
      <c r="I169" s="35">
        <f t="shared" si="28"/>
        <v>0</v>
      </c>
      <c r="J169" s="35">
        <f t="shared" si="28"/>
        <v>0</v>
      </c>
      <c r="K169" s="12">
        <f>SUM(K170:K172)</f>
        <v>0</v>
      </c>
    </row>
    <row r="170" spans="1:11" ht="36.75" customHeight="1">
      <c r="A170" s="11" t="s">
        <v>149</v>
      </c>
      <c r="B170" s="26" t="s">
        <v>65</v>
      </c>
      <c r="C170" s="33"/>
      <c r="D170" s="33"/>
      <c r="E170" s="33"/>
      <c r="F170" s="35">
        <f t="shared" si="27"/>
        <v>0</v>
      </c>
      <c r="G170" s="33"/>
      <c r="H170" s="33"/>
      <c r="I170" s="33"/>
      <c r="J170" s="33"/>
      <c r="K170" s="12"/>
    </row>
    <row r="171" spans="1:11" ht="36.75" customHeight="1">
      <c r="A171" s="11" t="s">
        <v>150</v>
      </c>
      <c r="B171" s="26" t="s">
        <v>66</v>
      </c>
      <c r="C171" s="33"/>
      <c r="D171" s="33"/>
      <c r="E171" s="33"/>
      <c r="F171" s="35">
        <f t="shared" si="27"/>
        <v>0</v>
      </c>
      <c r="G171" s="33"/>
      <c r="H171" s="33"/>
      <c r="I171" s="33"/>
      <c r="J171" s="33"/>
      <c r="K171" s="12"/>
    </row>
    <row r="172" spans="1:11" ht="34.5" customHeight="1">
      <c r="A172" s="11" t="s">
        <v>151</v>
      </c>
      <c r="B172" s="26" t="s">
        <v>67</v>
      </c>
      <c r="C172" s="33"/>
      <c r="D172" s="33"/>
      <c r="E172" s="33"/>
      <c r="F172" s="35">
        <f t="shared" si="27"/>
        <v>0</v>
      </c>
      <c r="G172" s="33"/>
      <c r="H172" s="33"/>
      <c r="I172" s="33"/>
      <c r="J172" s="33"/>
      <c r="K172" s="12"/>
    </row>
    <row r="173" spans="1:11" ht="34.5" customHeight="1">
      <c r="A173" s="100" t="s">
        <v>160</v>
      </c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</row>
    <row r="174" spans="1:11" s="64" customFormat="1" ht="86.25" customHeight="1">
      <c r="A174" s="17" t="s">
        <v>115</v>
      </c>
      <c r="B174" s="45" t="s">
        <v>68</v>
      </c>
      <c r="C174" s="31">
        <f>SUM(C175:C177)</f>
        <v>0</v>
      </c>
      <c r="D174" s="31">
        <f>SUM(D175:D177)</f>
        <v>625</v>
      </c>
      <c r="E174" s="31">
        <f>SUM(E175:E177)</f>
        <v>621</v>
      </c>
      <c r="F174" s="31">
        <f>SUM(F175:F177)</f>
        <v>637</v>
      </c>
      <c r="G174" s="32" t="s">
        <v>48</v>
      </c>
      <c r="H174" s="32" t="s">
        <v>19</v>
      </c>
      <c r="I174" s="32" t="s">
        <v>48</v>
      </c>
      <c r="J174" s="32" t="s">
        <v>48</v>
      </c>
      <c r="K174" s="32" t="s">
        <v>48</v>
      </c>
    </row>
    <row r="175" spans="1:11" ht="27.75" customHeight="1">
      <c r="A175" s="11" t="s">
        <v>51</v>
      </c>
      <c r="B175" s="26" t="s">
        <v>69</v>
      </c>
      <c r="C175" s="30"/>
      <c r="D175" s="30">
        <v>1</v>
      </c>
      <c r="E175" s="30">
        <v>1</v>
      </c>
      <c r="F175" s="30">
        <v>1</v>
      </c>
      <c r="G175" s="12" t="s">
        <v>48</v>
      </c>
      <c r="H175" s="12" t="s">
        <v>19</v>
      </c>
      <c r="I175" s="12" t="s">
        <v>48</v>
      </c>
      <c r="J175" s="12" t="s">
        <v>48</v>
      </c>
      <c r="K175" s="12" t="s">
        <v>48</v>
      </c>
    </row>
    <row r="176" spans="1:11" ht="27.75" customHeight="1">
      <c r="A176" s="11" t="s">
        <v>54</v>
      </c>
      <c r="B176" s="26" t="s">
        <v>70</v>
      </c>
      <c r="C176" s="30"/>
      <c r="D176" s="30">
        <v>25</v>
      </c>
      <c r="E176" s="30">
        <v>25</v>
      </c>
      <c r="F176" s="30">
        <v>26</v>
      </c>
      <c r="G176" s="12" t="s">
        <v>48</v>
      </c>
      <c r="H176" s="12" t="s">
        <v>19</v>
      </c>
      <c r="I176" s="12" t="s">
        <v>48</v>
      </c>
      <c r="J176" s="12" t="s">
        <v>48</v>
      </c>
      <c r="K176" s="12" t="s">
        <v>48</v>
      </c>
    </row>
    <row r="177" spans="1:11" ht="27.75" customHeight="1">
      <c r="A177" s="11" t="s">
        <v>52</v>
      </c>
      <c r="B177" s="26" t="s">
        <v>71</v>
      </c>
      <c r="C177" s="30"/>
      <c r="D177" s="30">
        <v>599</v>
      </c>
      <c r="E177" s="30">
        <v>595</v>
      </c>
      <c r="F177" s="30">
        <v>610</v>
      </c>
      <c r="G177" s="12" t="s">
        <v>48</v>
      </c>
      <c r="H177" s="12" t="s">
        <v>19</v>
      </c>
      <c r="I177" s="12" t="s">
        <v>48</v>
      </c>
      <c r="J177" s="12" t="s">
        <v>48</v>
      </c>
      <c r="K177" s="12" t="s">
        <v>48</v>
      </c>
    </row>
    <row r="178" spans="1:11" ht="27.75" customHeight="1">
      <c r="A178" s="13" t="s">
        <v>152</v>
      </c>
      <c r="B178" s="18" t="s">
        <v>72</v>
      </c>
      <c r="C178" s="35">
        <f>SUM(C179:C181)</f>
        <v>0</v>
      </c>
      <c r="D178" s="35">
        <f>SUM(D179:D181)</f>
        <v>39812.400000000001</v>
      </c>
      <c r="E178" s="35">
        <f>SUM(E179:E181)</f>
        <v>42254.8</v>
      </c>
      <c r="F178" s="35">
        <f>SUM(F179:F181)</f>
        <v>65722</v>
      </c>
      <c r="G178" s="12" t="s">
        <v>48</v>
      </c>
      <c r="H178" s="12" t="s">
        <v>19</v>
      </c>
      <c r="I178" s="12" t="s">
        <v>48</v>
      </c>
      <c r="J178" s="12" t="s">
        <v>48</v>
      </c>
      <c r="K178" s="12" t="s">
        <v>48</v>
      </c>
    </row>
    <row r="179" spans="1:11" ht="27.75" customHeight="1">
      <c r="A179" s="11" t="s">
        <v>51</v>
      </c>
      <c r="B179" s="26">
        <v>8011</v>
      </c>
      <c r="C179" s="33"/>
      <c r="D179" s="33">
        <v>296</v>
      </c>
      <c r="E179" s="33">
        <v>314</v>
      </c>
      <c r="F179" s="33">
        <v>467.5</v>
      </c>
      <c r="G179" s="12" t="s">
        <v>19</v>
      </c>
      <c r="H179" s="12" t="s">
        <v>19</v>
      </c>
      <c r="I179" s="12" t="s">
        <v>19</v>
      </c>
      <c r="J179" s="12" t="s">
        <v>19</v>
      </c>
      <c r="K179" s="12"/>
    </row>
    <row r="180" spans="1:11" ht="27.75" customHeight="1">
      <c r="A180" s="11" t="s">
        <v>54</v>
      </c>
      <c r="B180" s="26">
        <v>8012</v>
      </c>
      <c r="C180" s="33"/>
      <c r="D180" s="33">
        <v>1952</v>
      </c>
      <c r="E180" s="33">
        <v>2652</v>
      </c>
      <c r="F180" s="33">
        <v>2920</v>
      </c>
      <c r="G180" s="12" t="s">
        <v>19</v>
      </c>
      <c r="H180" s="12" t="s">
        <v>19</v>
      </c>
      <c r="I180" s="12" t="s">
        <v>19</v>
      </c>
      <c r="J180" s="12" t="s">
        <v>19</v>
      </c>
      <c r="K180" s="12"/>
    </row>
    <row r="181" spans="1:11" ht="27.75" customHeight="1">
      <c r="A181" s="11" t="s">
        <v>52</v>
      </c>
      <c r="B181" s="26">
        <v>8013</v>
      </c>
      <c r="C181" s="33"/>
      <c r="D181" s="33">
        <v>37564.400000000001</v>
      </c>
      <c r="E181" s="33">
        <v>39288.800000000003</v>
      </c>
      <c r="F181" s="33">
        <v>62334.5</v>
      </c>
      <c r="G181" s="12" t="s">
        <v>19</v>
      </c>
      <c r="H181" s="12" t="s">
        <v>19</v>
      </c>
      <c r="I181" s="12" t="s">
        <v>19</v>
      </c>
      <c r="J181" s="12" t="s">
        <v>19</v>
      </c>
      <c r="K181" s="12"/>
    </row>
    <row r="182" spans="1:11" ht="27.75" customHeight="1">
      <c r="A182" s="13" t="s">
        <v>1</v>
      </c>
      <c r="B182" s="18">
        <v>8020</v>
      </c>
      <c r="C182" s="35">
        <f>SUM(C183:C185)</f>
        <v>0</v>
      </c>
      <c r="D182" s="35">
        <f>SUM(D183:D185)</f>
        <v>39812.400000000001</v>
      </c>
      <c r="E182" s="35">
        <f>SUM(E183:E185)</f>
        <v>42254.8</v>
      </c>
      <c r="F182" s="35">
        <f>SUM(F183:F185)</f>
        <v>65722</v>
      </c>
      <c r="G182" s="12" t="s">
        <v>48</v>
      </c>
      <c r="H182" s="12" t="s">
        <v>19</v>
      </c>
      <c r="I182" s="12" t="s">
        <v>48</v>
      </c>
      <c r="J182" s="12" t="s">
        <v>48</v>
      </c>
      <c r="K182" s="12" t="s">
        <v>48</v>
      </c>
    </row>
    <row r="183" spans="1:11" ht="27.75" customHeight="1">
      <c r="A183" s="11" t="s">
        <v>51</v>
      </c>
      <c r="B183" s="26">
        <v>8021</v>
      </c>
      <c r="C183" s="33"/>
      <c r="D183" s="33">
        <v>296</v>
      </c>
      <c r="E183" s="33">
        <v>314</v>
      </c>
      <c r="F183" s="33">
        <v>467.5</v>
      </c>
      <c r="G183" s="12" t="s">
        <v>19</v>
      </c>
      <c r="H183" s="12" t="s">
        <v>19</v>
      </c>
      <c r="I183" s="12" t="s">
        <v>19</v>
      </c>
      <c r="J183" s="12" t="s">
        <v>19</v>
      </c>
      <c r="K183" s="12"/>
    </row>
    <row r="184" spans="1:11" ht="27.75" customHeight="1">
      <c r="A184" s="11" t="s">
        <v>54</v>
      </c>
      <c r="B184" s="26">
        <v>8022</v>
      </c>
      <c r="C184" s="33"/>
      <c r="D184" s="33">
        <v>1952</v>
      </c>
      <c r="E184" s="33">
        <v>2652</v>
      </c>
      <c r="F184" s="33">
        <v>2920</v>
      </c>
      <c r="G184" s="12" t="s">
        <v>19</v>
      </c>
      <c r="H184" s="12" t="s">
        <v>19</v>
      </c>
      <c r="I184" s="12" t="s">
        <v>19</v>
      </c>
      <c r="J184" s="12" t="s">
        <v>19</v>
      </c>
      <c r="K184" s="12"/>
    </row>
    <row r="185" spans="1:11" ht="27.75" customHeight="1">
      <c r="A185" s="11" t="s">
        <v>52</v>
      </c>
      <c r="B185" s="26">
        <v>8023</v>
      </c>
      <c r="C185" s="33"/>
      <c r="D185" s="33">
        <v>37564.400000000001</v>
      </c>
      <c r="E185" s="33">
        <v>39288.800000000003</v>
      </c>
      <c r="F185" s="33">
        <v>62334.5</v>
      </c>
      <c r="G185" s="12" t="s">
        <v>19</v>
      </c>
      <c r="H185" s="12" t="s">
        <v>19</v>
      </c>
      <c r="I185" s="12" t="s">
        <v>19</v>
      </c>
      <c r="J185" s="12" t="s">
        <v>19</v>
      </c>
      <c r="K185" s="12"/>
    </row>
    <row r="186" spans="1:11" s="64" customFormat="1" ht="59.25" customHeight="1">
      <c r="A186" s="17" t="s">
        <v>100</v>
      </c>
      <c r="B186" s="45" t="s">
        <v>153</v>
      </c>
      <c r="C186" s="35" t="e">
        <f>(C182/C174)/12*100</f>
        <v>#DIV/0!</v>
      </c>
      <c r="D186" s="35">
        <f>(D182/D174)/12*100</f>
        <v>530.83199999999999</v>
      </c>
      <c r="E186" s="35">
        <f>(E182/E174)/12*100</f>
        <v>567.02630166398285</v>
      </c>
      <c r="F186" s="35">
        <f>(F182/F174)/12*100</f>
        <v>859.78545264259549</v>
      </c>
      <c r="G186" s="32" t="s">
        <v>48</v>
      </c>
      <c r="H186" s="32" t="s">
        <v>19</v>
      </c>
      <c r="I186" s="32" t="s">
        <v>48</v>
      </c>
      <c r="J186" s="32" t="s">
        <v>48</v>
      </c>
      <c r="K186" s="32" t="s">
        <v>48</v>
      </c>
    </row>
    <row r="187" spans="1:11" ht="27.75" customHeight="1">
      <c r="A187" s="11" t="s">
        <v>51</v>
      </c>
      <c r="B187" s="26">
        <v>8031</v>
      </c>
      <c r="C187" s="33" t="e">
        <f t="shared" ref="C187:F189" si="29">(C183/C175)/12*100</f>
        <v>#DIV/0!</v>
      </c>
      <c r="D187" s="33">
        <f t="shared" si="29"/>
        <v>2466.666666666667</v>
      </c>
      <c r="E187" s="33">
        <f t="shared" si="29"/>
        <v>2616.666666666667</v>
      </c>
      <c r="F187" s="33">
        <f t="shared" si="29"/>
        <v>3895.8333333333335</v>
      </c>
      <c r="G187" s="12" t="s">
        <v>48</v>
      </c>
      <c r="H187" s="12" t="s">
        <v>19</v>
      </c>
      <c r="I187" s="12" t="s">
        <v>48</v>
      </c>
      <c r="J187" s="12" t="s">
        <v>48</v>
      </c>
      <c r="K187" s="12" t="s">
        <v>48</v>
      </c>
    </row>
    <row r="188" spans="1:11" ht="27.75" customHeight="1">
      <c r="A188" s="11" t="s">
        <v>54</v>
      </c>
      <c r="B188" s="26">
        <v>8032</v>
      </c>
      <c r="C188" s="33" t="e">
        <f t="shared" si="29"/>
        <v>#DIV/0!</v>
      </c>
      <c r="D188" s="33">
        <f t="shared" si="29"/>
        <v>650.66666666666663</v>
      </c>
      <c r="E188" s="33">
        <f t="shared" si="29"/>
        <v>884</v>
      </c>
      <c r="F188" s="33">
        <f t="shared" si="29"/>
        <v>935.89743589743591</v>
      </c>
      <c r="G188" s="12" t="s">
        <v>48</v>
      </c>
      <c r="H188" s="12" t="s">
        <v>19</v>
      </c>
      <c r="I188" s="12" t="s">
        <v>48</v>
      </c>
      <c r="J188" s="12" t="s">
        <v>48</v>
      </c>
      <c r="K188" s="12" t="s">
        <v>48</v>
      </c>
    </row>
    <row r="189" spans="1:11" ht="27.75" customHeight="1">
      <c r="A189" s="11" t="s">
        <v>52</v>
      </c>
      <c r="B189" s="26">
        <v>8033</v>
      </c>
      <c r="C189" s="33" t="e">
        <f t="shared" si="29"/>
        <v>#DIV/0!</v>
      </c>
      <c r="D189" s="33">
        <f t="shared" si="29"/>
        <v>522.59877573734002</v>
      </c>
      <c r="E189" s="33">
        <f t="shared" si="29"/>
        <v>550.26330532212887</v>
      </c>
      <c r="F189" s="33">
        <f t="shared" si="29"/>
        <v>851.56420765027326</v>
      </c>
      <c r="G189" s="12" t="s">
        <v>48</v>
      </c>
      <c r="H189" s="12" t="s">
        <v>19</v>
      </c>
      <c r="I189" s="12" t="s">
        <v>48</v>
      </c>
      <c r="J189" s="12" t="s">
        <v>48</v>
      </c>
      <c r="K189" s="12" t="s">
        <v>48</v>
      </c>
    </row>
    <row r="190" spans="1:11" s="4" customFormat="1" ht="30.75" customHeight="1">
      <c r="A190" s="19" t="s">
        <v>49</v>
      </c>
      <c r="B190" s="29"/>
      <c r="C190" s="35"/>
      <c r="D190" s="35"/>
      <c r="E190" s="35"/>
      <c r="F190" s="35"/>
      <c r="G190" s="35"/>
      <c r="H190" s="35"/>
      <c r="I190" s="35"/>
      <c r="J190" s="35"/>
      <c r="K190" s="36"/>
    </row>
    <row r="191" spans="1:11" s="4" customFormat="1" ht="30.75" customHeight="1">
      <c r="A191" s="28" t="s">
        <v>117</v>
      </c>
      <c r="B191" s="92">
        <v>9000</v>
      </c>
      <c r="C191" s="22"/>
      <c r="D191" s="22">
        <v>9275.6</v>
      </c>
      <c r="E191" s="22">
        <v>7988.5</v>
      </c>
      <c r="F191" s="22">
        <f t="shared" ref="F191:F196" si="30">SUM(G191:J191)</f>
        <v>59121.299999999996</v>
      </c>
      <c r="G191" s="22">
        <v>2053.4</v>
      </c>
      <c r="H191" s="22">
        <v>21065.1</v>
      </c>
      <c r="I191" s="22">
        <v>18236.2</v>
      </c>
      <c r="J191" s="22">
        <v>17766.599999999999</v>
      </c>
      <c r="K191" s="34"/>
    </row>
    <row r="192" spans="1:11" s="4" customFormat="1" ht="30.75" customHeight="1">
      <c r="A192" s="28" t="s">
        <v>1</v>
      </c>
      <c r="B192" s="92">
        <v>9010</v>
      </c>
      <c r="C192" s="22"/>
      <c r="D192" s="22">
        <v>39812.400000000001</v>
      </c>
      <c r="E192" s="22">
        <v>42254.8</v>
      </c>
      <c r="F192" s="22">
        <f t="shared" si="30"/>
        <v>84338.8</v>
      </c>
      <c r="G192" s="22">
        <v>11805.5</v>
      </c>
      <c r="H192" s="22">
        <v>23992.9</v>
      </c>
      <c r="I192" s="22">
        <v>21844.7</v>
      </c>
      <c r="J192" s="22">
        <v>26695.7</v>
      </c>
      <c r="K192" s="34"/>
    </row>
    <row r="193" spans="1:11" s="4" customFormat="1" ht="30.75" customHeight="1">
      <c r="A193" s="28" t="s">
        <v>2</v>
      </c>
      <c r="B193" s="92">
        <v>9020</v>
      </c>
      <c r="C193" s="22"/>
      <c r="D193" s="22">
        <v>9157.2999999999993</v>
      </c>
      <c r="E193" s="22">
        <v>9052.6</v>
      </c>
      <c r="F193" s="22">
        <f t="shared" si="30"/>
        <v>18724.900000000001</v>
      </c>
      <c r="G193" s="22">
        <v>2503.8000000000002</v>
      </c>
      <c r="H193" s="22">
        <v>5111.7</v>
      </c>
      <c r="I193" s="22">
        <v>5342.2</v>
      </c>
      <c r="J193" s="22">
        <v>5767.2</v>
      </c>
      <c r="K193" s="67">
        <f>K55+K62+K71</f>
        <v>0</v>
      </c>
    </row>
    <row r="194" spans="1:11" s="4" customFormat="1" ht="30.75" customHeight="1">
      <c r="A194" s="28" t="s">
        <v>3</v>
      </c>
      <c r="B194" s="92">
        <v>9030</v>
      </c>
      <c r="C194" s="22"/>
      <c r="D194" s="22">
        <v>622.4</v>
      </c>
      <c r="E194" s="22">
        <v>1866.2</v>
      </c>
      <c r="F194" s="22">
        <f t="shared" si="30"/>
        <v>3708.5</v>
      </c>
      <c r="G194" s="22">
        <v>512.70000000000005</v>
      </c>
      <c r="H194" s="22">
        <v>2195.8000000000002</v>
      </c>
      <c r="I194" s="22">
        <v>500</v>
      </c>
      <c r="J194" s="22">
        <v>500</v>
      </c>
      <c r="K194" s="34"/>
    </row>
    <row r="195" spans="1:11" s="4" customFormat="1" ht="30.75" customHeight="1">
      <c r="A195" s="28" t="s">
        <v>16</v>
      </c>
      <c r="B195" s="92">
        <v>9040</v>
      </c>
      <c r="C195" s="22"/>
      <c r="D195" s="22">
        <v>3924.1</v>
      </c>
      <c r="E195" s="22">
        <v>7275.8</v>
      </c>
      <c r="F195" s="22">
        <f>SUM(G195:J195)</f>
        <v>8502.5</v>
      </c>
      <c r="G195" s="22">
        <v>2163.5</v>
      </c>
      <c r="H195" s="22">
        <v>1288.5999999999999</v>
      </c>
      <c r="I195" s="22">
        <v>1795.4</v>
      </c>
      <c r="J195" s="22">
        <v>3255</v>
      </c>
      <c r="K195" s="34"/>
    </row>
    <row r="196" spans="1:11" s="4" customFormat="1" ht="30.75" customHeight="1">
      <c r="A196" s="19" t="s">
        <v>20</v>
      </c>
      <c r="B196" s="29">
        <v>9050</v>
      </c>
      <c r="C196" s="23">
        <f>SUM(C191:C195)</f>
        <v>0</v>
      </c>
      <c r="D196" s="23">
        <f>SUM(D191:D195)</f>
        <v>62791.8</v>
      </c>
      <c r="E196" s="23">
        <f t="shared" ref="E196:J196" si="31">SUM(E191:E195)</f>
        <v>68437.899999999994</v>
      </c>
      <c r="F196" s="23">
        <f t="shared" si="30"/>
        <v>174396</v>
      </c>
      <c r="G196" s="23">
        <f t="shared" si="31"/>
        <v>19038.900000000001</v>
      </c>
      <c r="H196" s="23">
        <f t="shared" si="31"/>
        <v>53654.1</v>
      </c>
      <c r="I196" s="23">
        <f t="shared" si="31"/>
        <v>47718.5</v>
      </c>
      <c r="J196" s="23">
        <f t="shared" si="31"/>
        <v>53984.5</v>
      </c>
      <c r="K196" s="36"/>
    </row>
    <row r="197" spans="1:11" s="64" customFormat="1">
      <c r="A197" s="78"/>
      <c r="B197" s="84"/>
      <c r="C197" s="79"/>
      <c r="D197" s="80"/>
      <c r="E197" s="80"/>
      <c r="F197" s="80"/>
      <c r="G197" s="89"/>
      <c r="H197" s="89"/>
      <c r="I197" s="89"/>
      <c r="J197" s="89"/>
      <c r="K197" s="89"/>
    </row>
    <row r="198" spans="1:11" s="64" customFormat="1">
      <c r="A198" s="78"/>
      <c r="B198" s="84"/>
      <c r="C198" s="79"/>
      <c r="D198" s="80"/>
      <c r="E198" s="80"/>
      <c r="F198" s="80"/>
      <c r="G198" s="89"/>
      <c r="H198" s="89"/>
      <c r="I198" s="89"/>
      <c r="J198" s="89"/>
      <c r="K198" s="89"/>
    </row>
    <row r="199" spans="1:11" s="64" customFormat="1" ht="28.5" customHeight="1">
      <c r="A199" s="91" t="s">
        <v>171</v>
      </c>
      <c r="B199" s="81"/>
      <c r="C199" s="97" t="s">
        <v>29</v>
      </c>
      <c r="D199" s="98"/>
      <c r="E199" s="98"/>
      <c r="F199" s="98"/>
      <c r="G199" s="82"/>
      <c r="H199" s="82"/>
      <c r="I199" s="99" t="s">
        <v>170</v>
      </c>
      <c r="J199" s="99"/>
      <c r="K199" s="99"/>
    </row>
    <row r="200" spans="1:11" s="64" customFormat="1">
      <c r="A200" s="84" t="s">
        <v>22</v>
      </c>
      <c r="B200" s="87"/>
      <c r="C200" s="95" t="s">
        <v>23</v>
      </c>
      <c r="D200" s="95"/>
      <c r="E200" s="95"/>
      <c r="F200" s="95"/>
      <c r="G200" s="85"/>
      <c r="H200" s="85"/>
      <c r="I200" s="96" t="s">
        <v>28</v>
      </c>
      <c r="J200" s="96"/>
      <c r="K200" s="96"/>
    </row>
    <row r="201" spans="1:11" s="64" customFormat="1">
      <c r="A201" s="83"/>
      <c r="B201" s="84"/>
      <c r="C201" s="84"/>
      <c r="D201" s="84"/>
      <c r="E201" s="84"/>
      <c r="F201" s="87"/>
      <c r="G201" s="87"/>
      <c r="H201" s="87"/>
      <c r="I201" s="87"/>
      <c r="J201" s="87"/>
      <c r="K201" s="87"/>
    </row>
    <row r="202" spans="1:11" s="64" customFormat="1">
      <c r="A202" s="83"/>
      <c r="B202" s="84"/>
      <c r="C202" s="84"/>
      <c r="D202" s="84"/>
      <c r="E202" s="84"/>
      <c r="F202" s="87"/>
      <c r="G202" s="87"/>
      <c r="H202" s="87"/>
      <c r="I202" s="87"/>
      <c r="J202" s="87"/>
      <c r="K202" s="87"/>
    </row>
    <row r="203" spans="1:11" s="64" customFormat="1">
      <c r="A203" s="83"/>
      <c r="B203" s="84"/>
      <c r="C203" s="84"/>
      <c r="D203" s="84"/>
      <c r="E203" s="84"/>
      <c r="F203" s="87"/>
      <c r="G203" s="87"/>
      <c r="H203" s="87"/>
      <c r="I203" s="87"/>
      <c r="J203" s="87"/>
      <c r="K203" s="87"/>
    </row>
    <row r="204" spans="1:11" s="64" customFormat="1">
      <c r="A204" s="83"/>
      <c r="B204" s="84"/>
      <c r="C204" s="84"/>
      <c r="D204" s="84"/>
      <c r="E204" s="84"/>
      <c r="F204" s="87"/>
      <c r="G204" s="87"/>
      <c r="H204" s="87"/>
      <c r="I204" s="87"/>
      <c r="J204" s="87"/>
      <c r="K204" s="87"/>
    </row>
    <row r="205" spans="1:11" s="64" customFormat="1">
      <c r="A205" s="83"/>
      <c r="B205" s="84"/>
      <c r="C205" s="84"/>
      <c r="D205" s="84"/>
      <c r="E205" s="84"/>
      <c r="F205" s="87"/>
      <c r="G205" s="87"/>
      <c r="H205" s="87"/>
      <c r="I205" s="87"/>
      <c r="J205" s="87"/>
      <c r="K205" s="87"/>
    </row>
    <row r="206" spans="1:11" s="64" customFormat="1">
      <c r="A206" s="83"/>
      <c r="B206" s="84"/>
      <c r="C206" s="84"/>
      <c r="D206" s="84"/>
      <c r="E206" s="84"/>
      <c r="F206" s="87"/>
      <c r="G206" s="87"/>
      <c r="H206" s="87"/>
      <c r="I206" s="87"/>
      <c r="J206" s="87"/>
      <c r="K206" s="87"/>
    </row>
    <row r="207" spans="1:11" s="64" customFormat="1">
      <c r="A207" s="83"/>
      <c r="B207" s="84"/>
      <c r="C207" s="84"/>
      <c r="D207" s="84"/>
      <c r="E207" s="84"/>
      <c r="F207" s="87"/>
      <c r="G207" s="87"/>
      <c r="H207" s="87"/>
      <c r="I207" s="87"/>
      <c r="J207" s="87"/>
      <c r="K207" s="87"/>
    </row>
    <row r="208" spans="1:11" s="64" customFormat="1">
      <c r="A208" s="83"/>
      <c r="B208" s="84"/>
      <c r="C208" s="84"/>
      <c r="D208" s="84"/>
      <c r="E208" s="84"/>
      <c r="F208" s="87"/>
      <c r="G208" s="87"/>
      <c r="H208" s="87"/>
      <c r="I208" s="87"/>
      <c r="J208" s="87"/>
      <c r="K208" s="87"/>
    </row>
    <row r="209" spans="1:11" s="64" customFormat="1">
      <c r="A209" s="83"/>
      <c r="B209" s="84"/>
      <c r="C209" s="84"/>
      <c r="D209" s="84"/>
      <c r="E209" s="84"/>
      <c r="F209" s="87"/>
      <c r="G209" s="87"/>
      <c r="H209" s="87"/>
      <c r="I209" s="87"/>
      <c r="J209" s="87"/>
      <c r="K209" s="87"/>
    </row>
    <row r="210" spans="1:11" s="64" customFormat="1">
      <c r="A210" s="83"/>
      <c r="B210" s="84"/>
      <c r="C210" s="84"/>
      <c r="D210" s="84"/>
      <c r="E210" s="84"/>
      <c r="F210" s="87"/>
      <c r="G210" s="87"/>
      <c r="H210" s="87"/>
      <c r="I210" s="87"/>
      <c r="J210" s="87"/>
      <c r="K210" s="87"/>
    </row>
    <row r="211" spans="1:11" s="64" customFormat="1">
      <c r="A211" s="83"/>
      <c r="B211" s="84"/>
      <c r="C211" s="84"/>
      <c r="D211" s="84"/>
      <c r="E211" s="84"/>
      <c r="F211" s="87"/>
      <c r="G211" s="87"/>
      <c r="H211" s="87"/>
      <c r="I211" s="87"/>
      <c r="J211" s="87"/>
      <c r="K211" s="87"/>
    </row>
    <row r="212" spans="1:11" s="64" customFormat="1">
      <c r="A212" s="83"/>
      <c r="B212" s="84"/>
      <c r="C212" s="84"/>
      <c r="D212" s="84"/>
      <c r="E212" s="84"/>
      <c r="F212" s="87"/>
      <c r="G212" s="87"/>
      <c r="H212" s="87"/>
      <c r="I212" s="87"/>
      <c r="J212" s="87"/>
      <c r="K212" s="87"/>
    </row>
    <row r="213" spans="1:11" s="64" customFormat="1">
      <c r="A213" s="83"/>
      <c r="B213" s="84"/>
      <c r="C213" s="84"/>
      <c r="D213" s="84"/>
      <c r="E213" s="84"/>
      <c r="F213" s="87"/>
      <c r="G213" s="87"/>
      <c r="H213" s="87"/>
      <c r="I213" s="87"/>
      <c r="J213" s="87"/>
      <c r="K213" s="87"/>
    </row>
    <row r="214" spans="1:11" s="64" customFormat="1">
      <c r="A214" s="83"/>
      <c r="B214" s="84"/>
      <c r="C214" s="84"/>
      <c r="D214" s="84"/>
      <c r="E214" s="84"/>
      <c r="F214" s="87"/>
      <c r="G214" s="87"/>
      <c r="H214" s="87"/>
      <c r="I214" s="87"/>
      <c r="J214" s="87"/>
      <c r="K214" s="87"/>
    </row>
    <row r="215" spans="1:11" s="64" customFormat="1">
      <c r="A215" s="83"/>
      <c r="B215" s="84"/>
      <c r="C215" s="84"/>
      <c r="D215" s="84"/>
      <c r="E215" s="84"/>
      <c r="F215" s="87"/>
      <c r="G215" s="87"/>
      <c r="H215" s="87"/>
      <c r="I215" s="87"/>
      <c r="J215" s="87"/>
      <c r="K215" s="87"/>
    </row>
    <row r="216" spans="1:11" s="64" customFormat="1">
      <c r="A216" s="83"/>
      <c r="F216" s="62"/>
      <c r="G216" s="62"/>
      <c r="H216" s="62"/>
      <c r="I216" s="62"/>
      <c r="J216" s="62"/>
      <c r="K216" s="62"/>
    </row>
    <row r="217" spans="1:11" s="64" customFormat="1">
      <c r="A217" s="83"/>
      <c r="F217" s="62"/>
      <c r="G217" s="62"/>
      <c r="H217" s="62"/>
      <c r="I217" s="62"/>
      <c r="J217" s="62"/>
      <c r="K217" s="62"/>
    </row>
    <row r="218" spans="1:11" s="64" customFormat="1">
      <c r="A218" s="83"/>
      <c r="F218" s="62"/>
      <c r="G218" s="62"/>
      <c r="H218" s="62"/>
      <c r="I218" s="62"/>
      <c r="J218" s="62"/>
      <c r="K218" s="62"/>
    </row>
    <row r="219" spans="1:11" s="64" customFormat="1">
      <c r="A219" s="83"/>
      <c r="F219" s="62"/>
      <c r="G219" s="62"/>
      <c r="H219" s="62"/>
      <c r="I219" s="62"/>
      <c r="J219" s="62"/>
      <c r="K219" s="62"/>
    </row>
    <row r="220" spans="1:11" s="64" customFormat="1">
      <c r="A220" s="83"/>
      <c r="F220" s="62"/>
      <c r="G220" s="62"/>
      <c r="H220" s="62"/>
      <c r="I220" s="62"/>
      <c r="J220" s="62"/>
      <c r="K220" s="62"/>
    </row>
    <row r="221" spans="1:11" s="64" customFormat="1">
      <c r="A221" s="83"/>
      <c r="F221" s="62"/>
      <c r="G221" s="62"/>
      <c r="H221" s="62"/>
      <c r="I221" s="62"/>
      <c r="J221" s="62"/>
      <c r="K221" s="62"/>
    </row>
    <row r="222" spans="1:11" s="64" customFormat="1">
      <c r="A222" s="83"/>
      <c r="F222" s="62"/>
      <c r="G222" s="62"/>
      <c r="H222" s="62"/>
      <c r="I222" s="62"/>
      <c r="J222" s="62"/>
      <c r="K222" s="62"/>
    </row>
    <row r="223" spans="1:11" s="64" customFormat="1">
      <c r="A223" s="83"/>
      <c r="F223" s="62"/>
      <c r="G223" s="62"/>
      <c r="H223" s="62"/>
      <c r="I223" s="62"/>
      <c r="J223" s="62"/>
      <c r="K223" s="62"/>
    </row>
    <row r="224" spans="1:11" s="64" customFormat="1">
      <c r="A224" s="83"/>
      <c r="F224" s="62"/>
      <c r="G224" s="62"/>
      <c r="H224" s="62"/>
      <c r="I224" s="62"/>
      <c r="J224" s="62"/>
      <c r="K224" s="62"/>
    </row>
    <row r="225" spans="1:11" s="64" customFormat="1">
      <c r="A225" s="83"/>
      <c r="F225" s="62"/>
      <c r="G225" s="62"/>
      <c r="H225" s="62"/>
      <c r="I225" s="62"/>
      <c r="J225" s="62"/>
      <c r="K225" s="62"/>
    </row>
    <row r="226" spans="1:11" s="64" customFormat="1">
      <c r="A226" s="83"/>
      <c r="F226" s="62"/>
      <c r="G226" s="62"/>
      <c r="H226" s="62"/>
      <c r="I226" s="62"/>
      <c r="J226" s="62"/>
      <c r="K226" s="62"/>
    </row>
    <row r="227" spans="1:11" s="64" customFormat="1">
      <c r="A227" s="83"/>
      <c r="F227" s="62"/>
      <c r="G227" s="62"/>
      <c r="H227" s="62"/>
      <c r="I227" s="62"/>
      <c r="J227" s="62"/>
      <c r="K227" s="62"/>
    </row>
    <row r="228" spans="1:11" s="64" customFormat="1">
      <c r="A228" s="83"/>
      <c r="F228" s="62"/>
      <c r="G228" s="62"/>
      <c r="H228" s="62"/>
      <c r="I228" s="62"/>
      <c r="J228" s="62"/>
      <c r="K228" s="62"/>
    </row>
    <row r="229" spans="1:11" s="64" customFormat="1">
      <c r="A229" s="83"/>
      <c r="F229" s="62"/>
      <c r="G229" s="62"/>
      <c r="H229" s="62"/>
      <c r="I229" s="62"/>
      <c r="J229" s="62"/>
      <c r="K229" s="62"/>
    </row>
    <row r="230" spans="1:11" s="64" customFormat="1">
      <c r="A230" s="83"/>
      <c r="F230" s="62"/>
      <c r="G230" s="62"/>
      <c r="H230" s="62"/>
      <c r="I230" s="62"/>
      <c r="J230" s="62"/>
      <c r="K230" s="62"/>
    </row>
    <row r="231" spans="1:11" s="64" customFormat="1">
      <c r="A231" s="83"/>
      <c r="F231" s="62"/>
      <c r="G231" s="62"/>
      <c r="H231" s="62"/>
      <c r="I231" s="62"/>
      <c r="J231" s="62"/>
      <c r="K231" s="62"/>
    </row>
    <row r="232" spans="1:11" s="64" customFormat="1">
      <c r="A232" s="83"/>
      <c r="F232" s="62"/>
      <c r="G232" s="62"/>
      <c r="H232" s="62"/>
      <c r="I232" s="62"/>
      <c r="J232" s="62"/>
      <c r="K232" s="62"/>
    </row>
    <row r="233" spans="1:11" s="64" customFormat="1">
      <c r="A233" s="83"/>
      <c r="F233" s="62"/>
      <c r="G233" s="62"/>
      <c r="H233" s="62"/>
      <c r="I233" s="62"/>
      <c r="J233" s="62"/>
      <c r="K233" s="62"/>
    </row>
    <row r="234" spans="1:11" s="64" customFormat="1">
      <c r="A234" s="83"/>
      <c r="F234" s="62"/>
      <c r="G234" s="62"/>
      <c r="H234" s="62"/>
      <c r="I234" s="62"/>
      <c r="J234" s="62"/>
      <c r="K234" s="62"/>
    </row>
    <row r="235" spans="1:11" s="64" customFormat="1">
      <c r="A235" s="83"/>
      <c r="F235" s="62"/>
      <c r="G235" s="62"/>
      <c r="H235" s="62"/>
      <c r="I235" s="62"/>
      <c r="J235" s="62"/>
      <c r="K235" s="62"/>
    </row>
    <row r="236" spans="1:11" s="64" customFormat="1">
      <c r="A236" s="83"/>
      <c r="F236" s="62"/>
      <c r="G236" s="62"/>
      <c r="H236" s="62"/>
      <c r="I236" s="62"/>
      <c r="J236" s="62"/>
      <c r="K236" s="62"/>
    </row>
    <row r="237" spans="1:11" s="64" customFormat="1">
      <c r="A237" s="83"/>
      <c r="F237" s="62"/>
      <c r="G237" s="62"/>
      <c r="H237" s="62"/>
      <c r="I237" s="62"/>
      <c r="J237" s="62"/>
      <c r="K237" s="62"/>
    </row>
    <row r="238" spans="1:11" s="64" customFormat="1">
      <c r="A238" s="83"/>
      <c r="F238" s="62"/>
      <c r="G238" s="62"/>
      <c r="H238" s="62"/>
      <c r="I238" s="62"/>
      <c r="J238" s="62"/>
      <c r="K238" s="62"/>
    </row>
    <row r="239" spans="1:11" s="64" customFormat="1">
      <c r="A239" s="83"/>
      <c r="F239" s="62"/>
      <c r="G239" s="62"/>
      <c r="H239" s="62"/>
      <c r="I239" s="62"/>
      <c r="J239" s="62"/>
      <c r="K239" s="62"/>
    </row>
    <row r="240" spans="1:11" s="64" customFormat="1">
      <c r="A240" s="83"/>
      <c r="F240" s="62"/>
      <c r="G240" s="62"/>
      <c r="H240" s="62"/>
      <c r="I240" s="62"/>
      <c r="J240" s="62"/>
      <c r="K240" s="62"/>
    </row>
    <row r="241" spans="1:11" s="64" customFormat="1">
      <c r="A241" s="83"/>
      <c r="F241" s="62"/>
      <c r="G241" s="62"/>
      <c r="H241" s="62"/>
      <c r="I241" s="62"/>
      <c r="J241" s="62"/>
      <c r="K241" s="62"/>
    </row>
    <row r="242" spans="1:11" s="64" customFormat="1">
      <c r="A242" s="83"/>
      <c r="F242" s="62"/>
      <c r="G242" s="62"/>
      <c r="H242" s="62"/>
      <c r="I242" s="62"/>
      <c r="J242" s="62"/>
      <c r="K242" s="62"/>
    </row>
    <row r="243" spans="1:11" s="64" customFormat="1">
      <c r="A243" s="83"/>
      <c r="F243" s="62"/>
      <c r="G243" s="62"/>
      <c r="H243" s="62"/>
      <c r="I243" s="62"/>
      <c r="J243" s="62"/>
      <c r="K243" s="62"/>
    </row>
    <row r="244" spans="1:11" s="64" customFormat="1">
      <c r="A244" s="83"/>
      <c r="F244" s="62"/>
      <c r="G244" s="62"/>
      <c r="H244" s="62"/>
      <c r="I244" s="62"/>
      <c r="J244" s="62"/>
      <c r="K244" s="62"/>
    </row>
    <row r="245" spans="1:11" s="64" customFormat="1">
      <c r="A245" s="83"/>
      <c r="F245" s="62"/>
      <c r="G245" s="62"/>
      <c r="H245" s="62"/>
      <c r="I245" s="62"/>
      <c r="J245" s="62"/>
      <c r="K245" s="62"/>
    </row>
    <row r="246" spans="1:11" s="64" customFormat="1">
      <c r="A246" s="83"/>
      <c r="F246" s="62"/>
      <c r="G246" s="62"/>
      <c r="H246" s="62"/>
      <c r="I246" s="62"/>
      <c r="J246" s="62"/>
      <c r="K246" s="62"/>
    </row>
    <row r="247" spans="1:11" s="64" customFormat="1">
      <c r="A247" s="83"/>
      <c r="F247" s="62"/>
      <c r="G247" s="62"/>
      <c r="H247" s="62"/>
      <c r="I247" s="62"/>
      <c r="J247" s="62"/>
      <c r="K247" s="62"/>
    </row>
    <row r="248" spans="1:11" s="64" customFormat="1">
      <c r="A248" s="83"/>
      <c r="F248" s="62"/>
      <c r="G248" s="62"/>
      <c r="H248" s="62"/>
      <c r="I248" s="62"/>
      <c r="J248" s="62"/>
      <c r="K248" s="62"/>
    </row>
    <row r="249" spans="1:11" s="64" customFormat="1">
      <c r="A249" s="83"/>
      <c r="F249" s="62"/>
      <c r="G249" s="62"/>
      <c r="H249" s="62"/>
      <c r="I249" s="62"/>
      <c r="J249" s="62"/>
      <c r="K249" s="62"/>
    </row>
    <row r="250" spans="1:11" s="64" customFormat="1">
      <c r="A250" s="83"/>
      <c r="F250" s="62"/>
      <c r="G250" s="62"/>
      <c r="H250" s="62"/>
      <c r="I250" s="62"/>
      <c r="J250" s="62"/>
      <c r="K250" s="62"/>
    </row>
    <row r="251" spans="1:11" s="64" customFormat="1">
      <c r="A251" s="83"/>
      <c r="F251" s="62"/>
      <c r="G251" s="62"/>
      <c r="H251" s="62"/>
      <c r="I251" s="62"/>
      <c r="J251" s="62"/>
      <c r="K251" s="62"/>
    </row>
    <row r="252" spans="1:11" s="64" customFormat="1">
      <c r="A252" s="83"/>
      <c r="F252" s="62"/>
      <c r="G252" s="62"/>
      <c r="H252" s="62"/>
      <c r="I252" s="62"/>
      <c r="J252" s="62"/>
      <c r="K252" s="62"/>
    </row>
    <row r="253" spans="1:11" s="64" customFormat="1">
      <c r="A253" s="83"/>
      <c r="F253" s="62"/>
      <c r="G253" s="62"/>
      <c r="H253" s="62"/>
      <c r="I253" s="62"/>
      <c r="J253" s="62"/>
      <c r="K253" s="62"/>
    </row>
    <row r="254" spans="1:11" s="64" customFormat="1">
      <c r="A254" s="83"/>
      <c r="F254" s="62"/>
      <c r="G254" s="62"/>
      <c r="H254" s="62"/>
      <c r="I254" s="62"/>
      <c r="J254" s="62"/>
      <c r="K254" s="62"/>
    </row>
    <row r="255" spans="1:11" s="64" customFormat="1">
      <c r="A255" s="83"/>
      <c r="F255" s="62"/>
      <c r="G255" s="62"/>
      <c r="H255" s="62"/>
      <c r="I255" s="62"/>
      <c r="J255" s="62"/>
      <c r="K255" s="62"/>
    </row>
    <row r="256" spans="1:11" s="64" customFormat="1">
      <c r="A256" s="83"/>
      <c r="F256" s="62"/>
      <c r="G256" s="62"/>
      <c r="H256" s="62"/>
      <c r="I256" s="62"/>
      <c r="J256" s="62"/>
      <c r="K256" s="62"/>
    </row>
    <row r="257" spans="1:11" s="64" customFormat="1">
      <c r="A257" s="83"/>
      <c r="F257" s="62"/>
      <c r="G257" s="62"/>
      <c r="H257" s="62"/>
      <c r="I257" s="62"/>
      <c r="J257" s="62"/>
      <c r="K257" s="62"/>
    </row>
    <row r="258" spans="1:11" s="64" customFormat="1">
      <c r="A258" s="83"/>
      <c r="F258" s="62"/>
      <c r="G258" s="62"/>
      <c r="H258" s="62"/>
      <c r="I258" s="62"/>
      <c r="J258" s="62"/>
      <c r="K258" s="62"/>
    </row>
    <row r="259" spans="1:11" s="64" customFormat="1">
      <c r="A259" s="83"/>
      <c r="F259" s="62"/>
      <c r="G259" s="62"/>
      <c r="H259" s="62"/>
      <c r="I259" s="62"/>
      <c r="J259" s="62"/>
      <c r="K259" s="62"/>
    </row>
    <row r="260" spans="1:11" s="64" customFormat="1">
      <c r="A260" s="83"/>
      <c r="F260" s="62"/>
      <c r="G260" s="62"/>
      <c r="H260" s="62"/>
      <c r="I260" s="62"/>
      <c r="J260" s="62"/>
      <c r="K260" s="62"/>
    </row>
    <row r="261" spans="1:11" s="64" customFormat="1">
      <c r="A261" s="83"/>
      <c r="F261" s="62"/>
      <c r="G261" s="62"/>
      <c r="H261" s="62"/>
      <c r="I261" s="62"/>
      <c r="J261" s="62"/>
      <c r="K261" s="62"/>
    </row>
    <row r="262" spans="1:11" s="64" customFormat="1">
      <c r="A262" s="83"/>
      <c r="F262" s="62"/>
      <c r="G262" s="62"/>
      <c r="H262" s="62"/>
      <c r="I262" s="62"/>
      <c r="J262" s="62"/>
      <c r="K262" s="62"/>
    </row>
    <row r="263" spans="1:11" s="64" customFormat="1">
      <c r="A263" s="83"/>
      <c r="F263" s="62"/>
      <c r="G263" s="62"/>
      <c r="H263" s="62"/>
      <c r="I263" s="62"/>
      <c r="J263" s="62"/>
      <c r="K263" s="62"/>
    </row>
    <row r="264" spans="1:11" s="64" customFormat="1">
      <c r="A264" s="83"/>
      <c r="F264" s="62"/>
      <c r="G264" s="62"/>
      <c r="H264" s="62"/>
      <c r="I264" s="62"/>
      <c r="J264" s="62"/>
      <c r="K264" s="62"/>
    </row>
    <row r="265" spans="1:11" s="64" customFormat="1">
      <c r="A265" s="83"/>
      <c r="F265" s="62"/>
      <c r="G265" s="62"/>
      <c r="H265" s="62"/>
      <c r="I265" s="62"/>
      <c r="J265" s="62"/>
      <c r="K265" s="62"/>
    </row>
    <row r="266" spans="1:11" s="64" customFormat="1">
      <c r="A266" s="83"/>
      <c r="F266" s="62"/>
      <c r="G266" s="62"/>
      <c r="H266" s="62"/>
      <c r="I266" s="62"/>
      <c r="J266" s="62"/>
      <c r="K266" s="62"/>
    </row>
    <row r="267" spans="1:11" s="64" customFormat="1">
      <c r="A267" s="83"/>
      <c r="F267" s="62"/>
      <c r="G267" s="62"/>
      <c r="H267" s="62"/>
      <c r="I267" s="62"/>
      <c r="J267" s="62"/>
      <c r="K267" s="62"/>
    </row>
    <row r="268" spans="1:11" s="64" customFormat="1">
      <c r="A268" s="83"/>
      <c r="F268" s="62"/>
      <c r="G268" s="62"/>
      <c r="H268" s="62"/>
      <c r="I268" s="62"/>
      <c r="J268" s="62"/>
      <c r="K268" s="62"/>
    </row>
    <row r="269" spans="1:11" s="64" customFormat="1">
      <c r="A269" s="83"/>
      <c r="F269" s="62"/>
      <c r="G269" s="62"/>
      <c r="H269" s="62"/>
      <c r="I269" s="62"/>
      <c r="J269" s="62"/>
      <c r="K269" s="62"/>
    </row>
    <row r="270" spans="1:11" s="64" customFormat="1">
      <c r="A270" s="83"/>
      <c r="F270" s="62"/>
      <c r="G270" s="62"/>
      <c r="H270" s="62"/>
      <c r="I270" s="62"/>
      <c r="J270" s="62"/>
      <c r="K270" s="62"/>
    </row>
    <row r="271" spans="1:11" s="64" customFormat="1">
      <c r="A271" s="83"/>
      <c r="F271" s="62"/>
      <c r="G271" s="62"/>
      <c r="H271" s="62"/>
      <c r="I271" s="62"/>
      <c r="J271" s="62"/>
      <c r="K271" s="62"/>
    </row>
    <row r="272" spans="1:11" s="64" customFormat="1">
      <c r="A272" s="83"/>
      <c r="F272" s="62"/>
      <c r="G272" s="62"/>
      <c r="H272" s="62"/>
      <c r="I272" s="62"/>
      <c r="J272" s="62"/>
      <c r="K272" s="62"/>
    </row>
    <row r="273" spans="1:11" s="64" customFormat="1">
      <c r="A273" s="83"/>
      <c r="F273" s="62"/>
      <c r="G273" s="62"/>
      <c r="H273" s="62"/>
      <c r="I273" s="62"/>
      <c r="J273" s="62"/>
      <c r="K273" s="62"/>
    </row>
    <row r="274" spans="1:11" s="64" customFormat="1">
      <c r="A274" s="83"/>
      <c r="F274" s="62"/>
      <c r="G274" s="62"/>
      <c r="H274" s="62"/>
      <c r="I274" s="62"/>
      <c r="J274" s="62"/>
      <c r="K274" s="62"/>
    </row>
    <row r="275" spans="1:11" s="64" customFormat="1">
      <c r="A275" s="83"/>
      <c r="F275" s="62"/>
      <c r="G275" s="62"/>
      <c r="H275" s="62"/>
      <c r="I275" s="62"/>
      <c r="J275" s="62"/>
      <c r="K275" s="62"/>
    </row>
    <row r="276" spans="1:11" s="64" customFormat="1">
      <c r="A276" s="83"/>
      <c r="F276" s="62"/>
      <c r="G276" s="62"/>
      <c r="H276" s="62"/>
      <c r="I276" s="62"/>
      <c r="J276" s="62"/>
      <c r="K276" s="62"/>
    </row>
    <row r="277" spans="1:11" s="64" customFormat="1">
      <c r="A277" s="83"/>
      <c r="F277" s="62"/>
      <c r="G277" s="62"/>
      <c r="H277" s="62"/>
      <c r="I277" s="62"/>
      <c r="J277" s="62"/>
      <c r="K277" s="62"/>
    </row>
    <row r="278" spans="1:11" s="64" customFormat="1">
      <c r="A278" s="83"/>
      <c r="F278" s="62"/>
      <c r="G278" s="62"/>
      <c r="H278" s="62"/>
      <c r="I278" s="62"/>
      <c r="J278" s="62"/>
      <c r="K278" s="62"/>
    </row>
    <row r="279" spans="1:11" s="64" customFormat="1">
      <c r="A279" s="83"/>
      <c r="F279" s="62"/>
      <c r="G279" s="62"/>
      <c r="H279" s="62"/>
      <c r="I279" s="62"/>
      <c r="J279" s="62"/>
      <c r="K279" s="62"/>
    </row>
    <row r="280" spans="1:11" s="64" customFormat="1">
      <c r="A280" s="83"/>
      <c r="F280" s="62"/>
      <c r="G280" s="62"/>
      <c r="H280" s="62"/>
      <c r="I280" s="62"/>
      <c r="J280" s="62"/>
      <c r="K280" s="62"/>
    </row>
    <row r="281" spans="1:11" s="64" customFormat="1">
      <c r="A281" s="83"/>
      <c r="F281" s="62"/>
      <c r="G281" s="62"/>
      <c r="H281" s="62"/>
      <c r="I281" s="62"/>
      <c r="J281" s="62"/>
      <c r="K281" s="62"/>
    </row>
    <row r="282" spans="1:11" s="64" customFormat="1">
      <c r="A282" s="83"/>
      <c r="F282" s="62"/>
      <c r="G282" s="62"/>
      <c r="H282" s="62"/>
      <c r="I282" s="62"/>
      <c r="J282" s="62"/>
      <c r="K282" s="62"/>
    </row>
    <row r="283" spans="1:11" s="64" customFormat="1">
      <c r="A283" s="83"/>
      <c r="F283" s="62"/>
      <c r="G283" s="62"/>
      <c r="H283" s="62"/>
      <c r="I283" s="62"/>
      <c r="J283" s="62"/>
      <c r="K283" s="62"/>
    </row>
    <row r="284" spans="1:11" s="64" customFormat="1">
      <c r="A284" s="83"/>
      <c r="F284" s="62"/>
      <c r="G284" s="62"/>
      <c r="H284" s="62"/>
      <c r="I284" s="62"/>
      <c r="J284" s="62"/>
      <c r="K284" s="62"/>
    </row>
    <row r="285" spans="1:11" s="64" customFormat="1">
      <c r="A285" s="83"/>
      <c r="F285" s="62"/>
      <c r="G285" s="62"/>
      <c r="H285" s="62"/>
      <c r="I285" s="62"/>
      <c r="J285" s="62"/>
      <c r="K285" s="62"/>
    </row>
    <row r="286" spans="1:11" s="64" customFormat="1">
      <c r="A286" s="83"/>
      <c r="F286" s="62"/>
      <c r="G286" s="62"/>
      <c r="H286" s="62"/>
      <c r="I286" s="62"/>
      <c r="J286" s="62"/>
      <c r="K286" s="62"/>
    </row>
    <row r="287" spans="1:11" s="64" customFormat="1">
      <c r="A287" s="83"/>
      <c r="F287" s="62"/>
      <c r="G287" s="62"/>
      <c r="H287" s="62"/>
      <c r="I287" s="62"/>
      <c r="J287" s="62"/>
      <c r="K287" s="62"/>
    </row>
    <row r="288" spans="1:11" s="64" customFormat="1">
      <c r="A288" s="83"/>
      <c r="F288" s="62"/>
      <c r="G288" s="62"/>
      <c r="H288" s="62"/>
      <c r="I288" s="62"/>
      <c r="J288" s="62"/>
      <c r="K288" s="62"/>
    </row>
    <row r="289" spans="1:11" s="64" customFormat="1">
      <c r="A289" s="83"/>
      <c r="F289" s="62"/>
      <c r="G289" s="62"/>
      <c r="H289" s="62"/>
      <c r="I289" s="62"/>
      <c r="J289" s="62"/>
      <c r="K289" s="62"/>
    </row>
    <row r="290" spans="1:11" s="64" customFormat="1">
      <c r="A290" s="83"/>
      <c r="F290" s="62"/>
      <c r="G290" s="62"/>
      <c r="H290" s="62"/>
      <c r="I290" s="62"/>
      <c r="J290" s="62"/>
      <c r="K290" s="62"/>
    </row>
    <row r="291" spans="1:11" s="64" customFormat="1">
      <c r="A291" s="83"/>
      <c r="F291" s="62"/>
      <c r="G291" s="62"/>
      <c r="H291" s="62"/>
      <c r="I291" s="62"/>
      <c r="J291" s="62"/>
      <c r="K291" s="62"/>
    </row>
    <row r="292" spans="1:11" s="64" customFormat="1">
      <c r="A292" s="83"/>
      <c r="F292" s="62"/>
      <c r="G292" s="62"/>
      <c r="H292" s="62"/>
      <c r="I292" s="62"/>
      <c r="J292" s="62"/>
      <c r="K292" s="62"/>
    </row>
    <row r="293" spans="1:11" s="64" customFormat="1">
      <c r="A293" s="83"/>
      <c r="F293" s="62"/>
      <c r="G293" s="62"/>
      <c r="H293" s="62"/>
      <c r="I293" s="62"/>
      <c r="J293" s="62"/>
      <c r="K293" s="62"/>
    </row>
    <row r="294" spans="1:11" s="64" customFormat="1">
      <c r="A294" s="83"/>
      <c r="F294" s="62"/>
      <c r="G294" s="62"/>
      <c r="H294" s="62"/>
      <c r="I294" s="62"/>
      <c r="J294" s="62"/>
      <c r="K294" s="62"/>
    </row>
    <row r="295" spans="1:11" s="64" customFormat="1">
      <c r="A295" s="83"/>
      <c r="F295" s="62"/>
      <c r="G295" s="62"/>
      <c r="H295" s="62"/>
      <c r="I295" s="62"/>
      <c r="J295" s="62"/>
      <c r="K295" s="62"/>
    </row>
    <row r="296" spans="1:11" s="64" customFormat="1">
      <c r="A296" s="83"/>
      <c r="F296" s="62"/>
      <c r="G296" s="62"/>
      <c r="H296" s="62"/>
      <c r="I296" s="62"/>
      <c r="J296" s="62"/>
      <c r="K296" s="62"/>
    </row>
    <row r="297" spans="1:11" s="64" customFormat="1">
      <c r="A297" s="83"/>
      <c r="F297" s="62"/>
      <c r="G297" s="62"/>
      <c r="H297" s="62"/>
      <c r="I297" s="62"/>
      <c r="J297" s="62"/>
      <c r="K297" s="62"/>
    </row>
    <row r="298" spans="1:11" s="64" customFormat="1">
      <c r="A298" s="83"/>
      <c r="F298" s="62"/>
      <c r="G298" s="62"/>
      <c r="H298" s="62"/>
      <c r="I298" s="62"/>
      <c r="J298" s="62"/>
      <c r="K298" s="62"/>
    </row>
    <row r="299" spans="1:11" s="64" customFormat="1">
      <c r="A299" s="83"/>
      <c r="F299" s="62"/>
      <c r="G299" s="62"/>
      <c r="H299" s="62"/>
      <c r="I299" s="62"/>
      <c r="J299" s="62"/>
      <c r="K299" s="62"/>
    </row>
    <row r="300" spans="1:11" s="64" customFormat="1">
      <c r="A300" s="83"/>
      <c r="F300" s="62"/>
      <c r="G300" s="62"/>
      <c r="H300" s="62"/>
      <c r="I300" s="62"/>
      <c r="J300" s="62"/>
      <c r="K300" s="62"/>
    </row>
    <row r="301" spans="1:11" s="64" customFormat="1">
      <c r="A301" s="83"/>
      <c r="F301" s="62"/>
      <c r="G301" s="62"/>
      <c r="H301" s="62"/>
      <c r="I301" s="62"/>
      <c r="J301" s="62"/>
      <c r="K301" s="62"/>
    </row>
    <row r="302" spans="1:11" s="64" customFormat="1">
      <c r="A302" s="83"/>
      <c r="F302" s="62"/>
      <c r="G302" s="62"/>
      <c r="H302" s="62"/>
      <c r="I302" s="62"/>
      <c r="J302" s="62"/>
      <c r="K302" s="62"/>
    </row>
    <row r="303" spans="1:11" s="64" customFormat="1">
      <c r="A303" s="83"/>
      <c r="F303" s="62"/>
      <c r="G303" s="62"/>
      <c r="H303" s="62"/>
      <c r="I303" s="62"/>
      <c r="J303" s="62"/>
      <c r="K303" s="62"/>
    </row>
    <row r="304" spans="1:11" s="64" customFormat="1">
      <c r="A304" s="83"/>
      <c r="F304" s="62"/>
      <c r="G304" s="62"/>
      <c r="H304" s="62"/>
      <c r="I304" s="62"/>
      <c r="J304" s="62"/>
      <c r="K304" s="62"/>
    </row>
    <row r="305" spans="1:11" s="64" customFormat="1">
      <c r="A305" s="83"/>
      <c r="F305" s="62"/>
      <c r="G305" s="62"/>
      <c r="H305" s="62"/>
      <c r="I305" s="62"/>
      <c r="J305" s="62"/>
      <c r="K305" s="62"/>
    </row>
    <row r="306" spans="1:11" s="64" customFormat="1">
      <c r="A306" s="83"/>
      <c r="F306" s="62"/>
      <c r="G306" s="62"/>
      <c r="H306" s="62"/>
      <c r="I306" s="62"/>
      <c r="J306" s="62"/>
      <c r="K306" s="62"/>
    </row>
    <row r="307" spans="1:11" s="64" customFormat="1">
      <c r="A307" s="83"/>
      <c r="F307" s="62"/>
      <c r="G307" s="62"/>
      <c r="H307" s="62"/>
      <c r="I307" s="62"/>
      <c r="J307" s="62"/>
      <c r="K307" s="62"/>
    </row>
    <row r="308" spans="1:11" s="64" customFormat="1">
      <c r="A308" s="83"/>
      <c r="F308" s="62"/>
      <c r="G308" s="62"/>
      <c r="H308" s="62"/>
      <c r="I308" s="62"/>
      <c r="J308" s="62"/>
      <c r="K308" s="62"/>
    </row>
    <row r="309" spans="1:11" s="64" customFormat="1">
      <c r="A309" s="83"/>
      <c r="F309" s="62"/>
      <c r="G309" s="62"/>
      <c r="H309" s="62"/>
      <c r="I309" s="62"/>
      <c r="J309" s="62"/>
      <c r="K309" s="62"/>
    </row>
    <row r="310" spans="1:11" s="64" customFormat="1">
      <c r="A310" s="83"/>
      <c r="F310" s="62"/>
      <c r="G310" s="62"/>
      <c r="H310" s="62"/>
      <c r="I310" s="62"/>
      <c r="J310" s="62"/>
      <c r="K310" s="62"/>
    </row>
    <row r="311" spans="1:11" s="64" customFormat="1">
      <c r="A311" s="83"/>
      <c r="F311" s="62"/>
      <c r="G311" s="62"/>
      <c r="H311" s="62"/>
      <c r="I311" s="62"/>
      <c r="J311" s="62"/>
      <c r="K311" s="62"/>
    </row>
    <row r="312" spans="1:11" s="64" customFormat="1">
      <c r="A312" s="83"/>
      <c r="F312" s="62"/>
      <c r="G312" s="62"/>
      <c r="H312" s="62"/>
      <c r="I312" s="62"/>
      <c r="J312" s="62"/>
      <c r="K312" s="62"/>
    </row>
    <row r="313" spans="1:11" s="64" customFormat="1">
      <c r="A313" s="83"/>
      <c r="F313" s="62"/>
      <c r="G313" s="62"/>
      <c r="H313" s="62"/>
      <c r="I313" s="62"/>
      <c r="J313" s="62"/>
      <c r="K313" s="62"/>
    </row>
    <row r="314" spans="1:11" s="64" customFormat="1">
      <c r="A314" s="83"/>
      <c r="F314" s="62"/>
      <c r="G314" s="62"/>
      <c r="H314" s="62"/>
      <c r="I314" s="62"/>
      <c r="J314" s="62"/>
      <c r="K314" s="62"/>
    </row>
    <row r="315" spans="1:11" s="64" customFormat="1">
      <c r="A315" s="83"/>
      <c r="F315" s="62"/>
      <c r="G315" s="62"/>
      <c r="H315" s="62"/>
      <c r="I315" s="62"/>
      <c r="J315" s="62"/>
      <c r="K315" s="62"/>
    </row>
    <row r="316" spans="1:11" s="64" customFormat="1">
      <c r="A316" s="83"/>
      <c r="F316" s="62"/>
      <c r="G316" s="62"/>
      <c r="H316" s="62"/>
      <c r="I316" s="62"/>
      <c r="J316" s="62"/>
      <c r="K316" s="62"/>
    </row>
    <row r="317" spans="1:11" s="64" customFormat="1">
      <c r="A317" s="83"/>
      <c r="F317" s="62"/>
      <c r="G317" s="62"/>
      <c r="H317" s="62"/>
      <c r="I317" s="62"/>
      <c r="J317" s="62"/>
      <c r="K317" s="62"/>
    </row>
    <row r="318" spans="1:11" s="64" customFormat="1">
      <c r="A318" s="83"/>
      <c r="F318" s="62"/>
      <c r="G318" s="62"/>
      <c r="H318" s="62"/>
      <c r="I318" s="62"/>
      <c r="J318" s="62"/>
      <c r="K318" s="62"/>
    </row>
    <row r="319" spans="1:11" s="64" customFormat="1">
      <c r="A319" s="83"/>
      <c r="F319" s="62"/>
      <c r="G319" s="62"/>
      <c r="H319" s="62"/>
      <c r="I319" s="62"/>
      <c r="J319" s="62"/>
      <c r="K319" s="62"/>
    </row>
    <row r="320" spans="1:11" s="64" customFormat="1">
      <c r="A320" s="83"/>
      <c r="F320" s="62"/>
      <c r="G320" s="62"/>
      <c r="H320" s="62"/>
      <c r="I320" s="62"/>
      <c r="J320" s="62"/>
      <c r="K320" s="62"/>
    </row>
    <row r="321" spans="1:11" s="64" customFormat="1">
      <c r="A321" s="83"/>
      <c r="F321" s="62"/>
      <c r="G321" s="62"/>
      <c r="H321" s="62"/>
      <c r="I321" s="62"/>
      <c r="J321" s="62"/>
      <c r="K321" s="62"/>
    </row>
    <row r="322" spans="1:11" s="64" customFormat="1">
      <c r="A322" s="83"/>
      <c r="F322" s="62"/>
      <c r="G322" s="62"/>
      <c r="H322" s="62"/>
      <c r="I322" s="62"/>
      <c r="J322" s="62"/>
      <c r="K322" s="62"/>
    </row>
    <row r="323" spans="1:11" s="64" customFormat="1">
      <c r="A323" s="83"/>
      <c r="F323" s="62"/>
      <c r="G323" s="62"/>
      <c r="H323" s="62"/>
      <c r="I323" s="62"/>
      <c r="J323" s="62"/>
      <c r="K323" s="62"/>
    </row>
    <row r="324" spans="1:11" s="64" customFormat="1">
      <c r="A324" s="83"/>
      <c r="F324" s="62"/>
      <c r="G324" s="62"/>
      <c r="H324" s="62"/>
      <c r="I324" s="62"/>
      <c r="J324" s="62"/>
      <c r="K324" s="62"/>
    </row>
    <row r="325" spans="1:11" s="64" customFormat="1">
      <c r="A325" s="83"/>
      <c r="F325" s="62"/>
      <c r="G325" s="62"/>
      <c r="H325" s="62"/>
      <c r="I325" s="62"/>
      <c r="J325" s="62"/>
      <c r="K325" s="62"/>
    </row>
    <row r="326" spans="1:11" s="64" customFormat="1">
      <c r="A326" s="83"/>
      <c r="F326" s="62"/>
      <c r="G326" s="62"/>
      <c r="H326" s="62"/>
      <c r="I326" s="62"/>
      <c r="J326" s="62"/>
      <c r="K326" s="62"/>
    </row>
    <row r="327" spans="1:11" s="64" customFormat="1">
      <c r="A327" s="83"/>
      <c r="F327" s="62"/>
      <c r="G327" s="62"/>
      <c r="H327" s="62"/>
      <c r="I327" s="62"/>
      <c r="J327" s="62"/>
      <c r="K327" s="62"/>
    </row>
    <row r="328" spans="1:11" s="64" customFormat="1">
      <c r="A328" s="83"/>
      <c r="F328" s="62"/>
      <c r="G328" s="62"/>
      <c r="H328" s="62"/>
      <c r="I328" s="62"/>
      <c r="J328" s="62"/>
      <c r="K328" s="62"/>
    </row>
    <row r="329" spans="1:11" s="64" customFormat="1">
      <c r="A329" s="83"/>
      <c r="F329" s="62"/>
      <c r="G329" s="62"/>
      <c r="H329" s="62"/>
      <c r="I329" s="62"/>
      <c r="J329" s="62"/>
      <c r="K329" s="62"/>
    </row>
    <row r="330" spans="1:11" s="64" customFormat="1">
      <c r="A330" s="83"/>
      <c r="F330" s="62"/>
      <c r="G330" s="62"/>
      <c r="H330" s="62"/>
      <c r="I330" s="62"/>
      <c r="J330" s="62"/>
      <c r="K330" s="62"/>
    </row>
    <row r="331" spans="1:11" s="64" customFormat="1">
      <c r="A331" s="83"/>
      <c r="F331" s="62"/>
      <c r="G331" s="62"/>
      <c r="H331" s="62"/>
      <c r="I331" s="62"/>
      <c r="J331" s="62"/>
      <c r="K331" s="62"/>
    </row>
    <row r="332" spans="1:11" s="64" customFormat="1">
      <c r="A332" s="83"/>
      <c r="F332" s="62"/>
      <c r="G332" s="62"/>
      <c r="H332" s="62"/>
      <c r="I332" s="62"/>
      <c r="J332" s="62"/>
      <c r="K332" s="62"/>
    </row>
    <row r="333" spans="1:11" s="64" customFormat="1">
      <c r="A333" s="83"/>
      <c r="F333" s="62"/>
      <c r="G333" s="62"/>
      <c r="H333" s="62"/>
      <c r="I333" s="62"/>
      <c r="J333" s="62"/>
      <c r="K333" s="62"/>
    </row>
    <row r="334" spans="1:11" s="64" customFormat="1">
      <c r="A334" s="83"/>
      <c r="F334" s="62"/>
      <c r="G334" s="62"/>
      <c r="H334" s="62"/>
      <c r="I334" s="62"/>
      <c r="J334" s="62"/>
      <c r="K334" s="62"/>
    </row>
    <row r="335" spans="1:11" s="64" customFormat="1">
      <c r="A335" s="83"/>
      <c r="F335" s="62"/>
      <c r="G335" s="62"/>
      <c r="H335" s="62"/>
      <c r="I335" s="62"/>
      <c r="J335" s="62"/>
      <c r="K335" s="62"/>
    </row>
    <row r="336" spans="1:11" s="64" customFormat="1">
      <c r="A336" s="83"/>
      <c r="F336" s="62"/>
      <c r="G336" s="62"/>
      <c r="H336" s="62"/>
      <c r="I336" s="62"/>
      <c r="J336" s="62"/>
      <c r="K336" s="62"/>
    </row>
    <row r="337" spans="1:11" s="64" customFormat="1">
      <c r="A337" s="83"/>
      <c r="F337" s="62"/>
      <c r="G337" s="62"/>
      <c r="H337" s="62"/>
      <c r="I337" s="62"/>
      <c r="J337" s="62"/>
      <c r="K337" s="62"/>
    </row>
    <row r="338" spans="1:11" s="64" customFormat="1">
      <c r="A338" s="83"/>
      <c r="F338" s="62"/>
      <c r="G338" s="62"/>
      <c r="H338" s="62"/>
      <c r="I338" s="62"/>
      <c r="J338" s="62"/>
      <c r="K338" s="62"/>
    </row>
    <row r="339" spans="1:11" s="64" customFormat="1">
      <c r="A339" s="83"/>
      <c r="F339" s="62"/>
      <c r="G339" s="62"/>
      <c r="H339" s="62"/>
      <c r="I339" s="62"/>
      <c r="J339" s="62"/>
      <c r="K339" s="62"/>
    </row>
    <row r="340" spans="1:11" s="64" customFormat="1">
      <c r="A340" s="83"/>
      <c r="F340" s="62"/>
      <c r="G340" s="62"/>
      <c r="H340" s="62"/>
      <c r="I340" s="62"/>
      <c r="J340" s="62"/>
      <c r="K340" s="62"/>
    </row>
    <row r="341" spans="1:11" s="64" customFormat="1">
      <c r="A341" s="83"/>
      <c r="F341" s="62"/>
      <c r="G341" s="62"/>
      <c r="H341" s="62"/>
      <c r="I341" s="62"/>
      <c r="J341" s="62"/>
      <c r="K341" s="62"/>
    </row>
    <row r="342" spans="1:11" s="64" customFormat="1">
      <c r="A342" s="83"/>
      <c r="F342" s="62"/>
      <c r="G342" s="62"/>
      <c r="H342" s="62"/>
      <c r="I342" s="62"/>
      <c r="J342" s="62"/>
      <c r="K342" s="62"/>
    </row>
    <row r="343" spans="1:11" s="64" customFormat="1">
      <c r="A343" s="83"/>
      <c r="F343" s="62"/>
      <c r="G343" s="62"/>
      <c r="H343" s="62"/>
      <c r="I343" s="62"/>
      <c r="J343" s="62"/>
      <c r="K343" s="62"/>
    </row>
    <row r="344" spans="1:11" s="64" customFormat="1">
      <c r="A344" s="83"/>
      <c r="F344" s="62"/>
      <c r="G344" s="62"/>
      <c r="H344" s="62"/>
      <c r="I344" s="62"/>
      <c r="J344" s="62"/>
      <c r="K344" s="62"/>
    </row>
    <row r="345" spans="1:11" s="64" customFormat="1">
      <c r="A345" s="83"/>
      <c r="F345" s="62"/>
      <c r="G345" s="62"/>
      <c r="H345" s="62"/>
      <c r="I345" s="62"/>
      <c r="J345" s="62"/>
      <c r="K345" s="62"/>
    </row>
    <row r="346" spans="1:11" s="64" customFormat="1">
      <c r="A346" s="83"/>
      <c r="F346" s="62"/>
      <c r="G346" s="62"/>
      <c r="H346" s="62"/>
      <c r="I346" s="62"/>
      <c r="J346" s="62"/>
      <c r="K346" s="62"/>
    </row>
    <row r="347" spans="1:11" s="64" customFormat="1">
      <c r="A347" s="83"/>
      <c r="F347" s="62"/>
      <c r="G347" s="62"/>
      <c r="H347" s="62"/>
      <c r="I347" s="62"/>
      <c r="J347" s="62"/>
      <c r="K347" s="62"/>
    </row>
    <row r="348" spans="1:11" s="64" customFormat="1">
      <c r="A348" s="83"/>
      <c r="F348" s="62"/>
      <c r="G348" s="62"/>
      <c r="H348" s="62"/>
      <c r="I348" s="62"/>
      <c r="J348" s="62"/>
      <c r="K348" s="62"/>
    </row>
    <row r="349" spans="1:11" s="64" customFormat="1">
      <c r="A349" s="83"/>
      <c r="F349" s="62"/>
      <c r="G349" s="62"/>
      <c r="H349" s="62"/>
      <c r="I349" s="62"/>
      <c r="J349" s="62"/>
      <c r="K349" s="62"/>
    </row>
    <row r="350" spans="1:11" s="64" customFormat="1">
      <c r="A350" s="83"/>
      <c r="F350" s="62"/>
      <c r="G350" s="62"/>
      <c r="H350" s="62"/>
      <c r="I350" s="62"/>
      <c r="J350" s="62"/>
      <c r="K350" s="62"/>
    </row>
    <row r="351" spans="1:11" s="64" customFormat="1">
      <c r="A351" s="83"/>
      <c r="F351" s="62"/>
      <c r="G351" s="62"/>
      <c r="H351" s="62"/>
      <c r="I351" s="62"/>
      <c r="J351" s="62"/>
      <c r="K351" s="62"/>
    </row>
  </sheetData>
  <mergeCells count="62">
    <mergeCell ref="A11:B11"/>
    <mergeCell ref="G1:K1"/>
    <mergeCell ref="A22:C22"/>
    <mergeCell ref="G2:K2"/>
    <mergeCell ref="G4:K4"/>
    <mergeCell ref="G18:K18"/>
    <mergeCell ref="G22:K22"/>
    <mergeCell ref="A14:B14"/>
    <mergeCell ref="G15:K15"/>
    <mergeCell ref="G14:K14"/>
    <mergeCell ref="G12:K12"/>
    <mergeCell ref="G10:K10"/>
    <mergeCell ref="G9:K9"/>
    <mergeCell ref="G8:K8"/>
    <mergeCell ref="G5:I5"/>
    <mergeCell ref="G3:K3"/>
    <mergeCell ref="A87:K87"/>
    <mergeCell ref="E47:E48"/>
    <mergeCell ref="D47:D48"/>
    <mergeCell ref="B39:F39"/>
    <mergeCell ref="B38:F38"/>
    <mergeCell ref="B41:F41"/>
    <mergeCell ref="G38:I38"/>
    <mergeCell ref="G39:I39"/>
    <mergeCell ref="B40:F40"/>
    <mergeCell ref="A45:K45"/>
    <mergeCell ref="A44:K44"/>
    <mergeCell ref="B42:F42"/>
    <mergeCell ref="C47:C48"/>
    <mergeCell ref="A47:A48"/>
    <mergeCell ref="A1:B6"/>
    <mergeCell ref="B47:B48"/>
    <mergeCell ref="F47:F48"/>
    <mergeCell ref="A50:K50"/>
    <mergeCell ref="J51:K51"/>
    <mergeCell ref="J49:K49"/>
    <mergeCell ref="A18:B18"/>
    <mergeCell ref="A15:B15"/>
    <mergeCell ref="A20:B20"/>
    <mergeCell ref="A16:B16"/>
    <mergeCell ref="B34:F34"/>
    <mergeCell ref="A23:B23"/>
    <mergeCell ref="B33:G33"/>
    <mergeCell ref="B32:H32"/>
    <mergeCell ref="G23:K23"/>
    <mergeCell ref="B31:F31"/>
    <mergeCell ref="A21:B21"/>
    <mergeCell ref="G24:K24"/>
    <mergeCell ref="G25:K25"/>
    <mergeCell ref="C200:F200"/>
    <mergeCell ref="I200:K200"/>
    <mergeCell ref="C199:F199"/>
    <mergeCell ref="I199:K199"/>
    <mergeCell ref="A105:K105"/>
    <mergeCell ref="A173:K173"/>
    <mergeCell ref="B43:F43"/>
    <mergeCell ref="G47:J47"/>
    <mergeCell ref="B37:F37"/>
    <mergeCell ref="B35:F35"/>
    <mergeCell ref="B36:F36"/>
    <mergeCell ref="A155:K155"/>
    <mergeCell ref="A164:K164"/>
  </mergeCells>
  <phoneticPr fontId="3" type="noConversion"/>
  <pageMargins left="0.23622047244094491" right="0.15748031496062992" top="0.19685039370078741" bottom="0.19685039370078741" header="0.39370078740157483" footer="0.19685039370078741"/>
  <pageSetup paperSize="9" scale="64" orientation="landscape" verticalDpi="300" r:id="rId1"/>
  <headerFooter alignWithMargins="0"/>
  <rowBreaks count="1" manualBreakCount="1">
    <brk id="189" max="10" man="1"/>
  </rowBreaks>
  <colBreaks count="1" manualBreakCount="1">
    <brk id="10" max="199" man="1"/>
  </colBreaks>
  <ignoredErrors>
    <ignoredError sqref="B165:B172 B174:B17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Фінансовий план КНП</vt:lpstr>
      <vt:lpstr>'Фінансовий план КНП'!Заголовки_для_печати</vt:lpstr>
      <vt:lpstr>'Фінансовий план КНП'!Область_печати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2020-11-20T09:14:19Z</cp:lastPrinted>
  <dcterms:created xsi:type="dcterms:W3CDTF">2003-03-13T16:00:22Z</dcterms:created>
  <dcterms:modified xsi:type="dcterms:W3CDTF">2022-10-07T08:04:49Z</dcterms:modified>
</cp:coreProperties>
</file>